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VÝBĚROVÉ ŘÍZENÍ 19\ZŠ Bezručova - oprava sociálního zázemí, I. etapa\Zadávací PD\"/>
    </mc:Choice>
  </mc:AlternateContent>
  <bookViews>
    <workbookView xWindow="0" yWindow="0" windowWidth="28800" windowHeight="12450" firstSheet="1" activeTab="3"/>
  </bookViews>
  <sheets>
    <sheet name="Rekapitulace stavby" sheetId="1" r:id="rId1"/>
    <sheet name="00 - Vedlejší a ostatní n..." sheetId="2" r:id="rId2"/>
    <sheet name="01 - ZŠ Bezručova - oprav..." sheetId="3" r:id="rId3"/>
    <sheet name="Pokyny pro vyplnění" sheetId="4" r:id="rId4"/>
  </sheets>
  <definedNames>
    <definedName name="_xlnm._FilterDatabase" localSheetId="1" hidden="1">'00 - Vedlejší a ostatní n...'!$C$80:$K$108</definedName>
    <definedName name="_xlnm._FilterDatabase" localSheetId="2" hidden="1">'01 - ZŠ Bezručova - oprav...'!$C$93:$K$658</definedName>
    <definedName name="_xlnm.Print_Titles" localSheetId="1">'00 - Vedlejší a ostatní n...'!$80:$80</definedName>
    <definedName name="_xlnm.Print_Titles" localSheetId="2">'01 - ZŠ Bezručova - oprav...'!$93:$93</definedName>
    <definedName name="_xlnm.Print_Titles" localSheetId="0">'Rekapitulace stavby'!$49:$49</definedName>
    <definedName name="_xlnm.Print_Area" localSheetId="1">'00 - Vedlejší a ostatní n...'!$C$4:$J$36,'00 - Vedlejší a ostatní n...'!$C$42:$J$62,'00 - Vedlejší a ostatní n...'!$C$68:$K$108</definedName>
    <definedName name="_xlnm.Print_Area" localSheetId="2">'01 - ZŠ Bezručova - oprav...'!$C$4:$J$36,'01 - ZŠ Bezručova - oprav...'!$C$42:$J$75,'01 - ZŠ Bezručova - oprav...'!$C$81:$K$658</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62913"/>
</workbook>
</file>

<file path=xl/calcChain.xml><?xml version="1.0" encoding="utf-8"?>
<calcChain xmlns="http://schemas.openxmlformats.org/spreadsheetml/2006/main">
  <c r="AY53" i="1" l="1"/>
  <c r="AX53" i="1"/>
  <c r="BI657" i="3"/>
  <c r="BH657" i="3"/>
  <c r="BG657" i="3"/>
  <c r="BF657" i="3"/>
  <c r="T657" i="3"/>
  <c r="T656" i="3"/>
  <c r="T655" i="3" s="1"/>
  <c r="R657" i="3"/>
  <c r="R656" i="3"/>
  <c r="R655" i="3"/>
  <c r="P657" i="3"/>
  <c r="P656" i="3" s="1"/>
  <c r="P655" i="3" s="1"/>
  <c r="BK657" i="3"/>
  <c r="BK656" i="3" s="1"/>
  <c r="J657" i="3"/>
  <c r="BE657" i="3" s="1"/>
  <c r="BI648" i="3"/>
  <c r="BH648" i="3"/>
  <c r="BG648" i="3"/>
  <c r="BF648" i="3"/>
  <c r="T648" i="3"/>
  <c r="R648" i="3"/>
  <c r="P648" i="3"/>
  <c r="BK648" i="3"/>
  <c r="J648" i="3"/>
  <c r="BE648" i="3" s="1"/>
  <c r="BI641" i="3"/>
  <c r="BH641" i="3"/>
  <c r="BG641" i="3"/>
  <c r="BF641" i="3"/>
  <c r="T641" i="3"/>
  <c r="R641" i="3"/>
  <c r="P641" i="3"/>
  <c r="BK641" i="3"/>
  <c r="J641" i="3"/>
  <c r="BE641" i="3"/>
  <c r="BI636" i="3"/>
  <c r="BH636" i="3"/>
  <c r="BG636" i="3"/>
  <c r="BF636" i="3"/>
  <c r="T636" i="3"/>
  <c r="R636" i="3"/>
  <c r="P636" i="3"/>
  <c r="BK636" i="3"/>
  <c r="J636" i="3"/>
  <c r="BE636" i="3" s="1"/>
  <c r="BI631" i="3"/>
  <c r="BH631" i="3"/>
  <c r="BG631" i="3"/>
  <c r="BF631" i="3"/>
  <c r="T631" i="3"/>
  <c r="R631" i="3"/>
  <c r="P631" i="3"/>
  <c r="BK631" i="3"/>
  <c r="J631" i="3"/>
  <c r="BE631" i="3"/>
  <c r="BI626" i="3"/>
  <c r="BH626" i="3"/>
  <c r="BG626" i="3"/>
  <c r="BF626" i="3"/>
  <c r="T626" i="3"/>
  <c r="R626" i="3"/>
  <c r="P626" i="3"/>
  <c r="BK626" i="3"/>
  <c r="J626" i="3"/>
  <c r="BE626" i="3"/>
  <c r="BI619" i="3"/>
  <c r="BH619" i="3"/>
  <c r="BG619" i="3"/>
  <c r="BF619" i="3"/>
  <c r="T619" i="3"/>
  <c r="R619" i="3"/>
  <c r="P619" i="3"/>
  <c r="BK619" i="3"/>
  <c r="J619" i="3"/>
  <c r="BE619" i="3"/>
  <c r="BI605" i="3"/>
  <c r="BH605" i="3"/>
  <c r="BG605" i="3"/>
  <c r="BF605" i="3"/>
  <c r="T605" i="3"/>
  <c r="T604" i="3"/>
  <c r="R605" i="3"/>
  <c r="R604" i="3"/>
  <c r="P605" i="3"/>
  <c r="P604" i="3"/>
  <c r="BK605" i="3"/>
  <c r="BK604" i="3"/>
  <c r="J604" i="3" s="1"/>
  <c r="J72" i="3" s="1"/>
  <c r="J605" i="3"/>
  <c r="BE605" i="3" s="1"/>
  <c r="BI599" i="3"/>
  <c r="BH599" i="3"/>
  <c r="BG599" i="3"/>
  <c r="BF599" i="3"/>
  <c r="T599" i="3"/>
  <c r="R599" i="3"/>
  <c r="P599" i="3"/>
  <c r="BK599" i="3"/>
  <c r="J599" i="3"/>
  <c r="BE599" i="3"/>
  <c r="BI593" i="3"/>
  <c r="BH593" i="3"/>
  <c r="BG593" i="3"/>
  <c r="BF593" i="3"/>
  <c r="T593" i="3"/>
  <c r="R593" i="3"/>
  <c r="P593" i="3"/>
  <c r="BK593" i="3"/>
  <c r="J593" i="3"/>
  <c r="BE593" i="3"/>
  <c r="BI587" i="3"/>
  <c r="BH587" i="3"/>
  <c r="BG587" i="3"/>
  <c r="BF587" i="3"/>
  <c r="T587" i="3"/>
  <c r="R587" i="3"/>
  <c r="P587" i="3"/>
  <c r="BK587" i="3"/>
  <c r="J587" i="3"/>
  <c r="BE587" i="3"/>
  <c r="BI581" i="3"/>
  <c r="BH581" i="3"/>
  <c r="BG581" i="3"/>
  <c r="BF581" i="3"/>
  <c r="T581" i="3"/>
  <c r="R581" i="3"/>
  <c r="P581" i="3"/>
  <c r="BK581" i="3"/>
  <c r="J581" i="3"/>
  <c r="BE581" i="3"/>
  <c r="BI576" i="3"/>
  <c r="BH576" i="3"/>
  <c r="BG576" i="3"/>
  <c r="BF576" i="3"/>
  <c r="T576" i="3"/>
  <c r="R576" i="3"/>
  <c r="P576" i="3"/>
  <c r="BK576" i="3"/>
  <c r="J576" i="3"/>
  <c r="BE576" i="3"/>
  <c r="BI570" i="3"/>
  <c r="BH570" i="3"/>
  <c r="BG570" i="3"/>
  <c r="BF570" i="3"/>
  <c r="T570" i="3"/>
  <c r="R570" i="3"/>
  <c r="R557" i="3" s="1"/>
  <c r="P570" i="3"/>
  <c r="BK570" i="3"/>
  <c r="J570" i="3"/>
  <c r="BE570" i="3"/>
  <c r="BI564" i="3"/>
  <c r="BH564" i="3"/>
  <c r="BG564" i="3"/>
  <c r="BF564" i="3"/>
  <c r="T564" i="3"/>
  <c r="R564" i="3"/>
  <c r="P564" i="3"/>
  <c r="BK564" i="3"/>
  <c r="BK557" i="3" s="1"/>
  <c r="J557" i="3" s="1"/>
  <c r="J71" i="3" s="1"/>
  <c r="J564" i="3"/>
  <c r="BE564" i="3"/>
  <c r="BI558" i="3"/>
  <c r="BH558" i="3"/>
  <c r="BG558" i="3"/>
  <c r="BF558" i="3"/>
  <c r="T558" i="3"/>
  <c r="T557" i="3"/>
  <c r="R558" i="3"/>
  <c r="P558" i="3"/>
  <c r="P557" i="3"/>
  <c r="BK558" i="3"/>
  <c r="J558" i="3"/>
  <c r="BE558" i="3" s="1"/>
  <c r="BI554" i="3"/>
  <c r="BH554" i="3"/>
  <c r="BG554" i="3"/>
  <c r="BF554" i="3"/>
  <c r="T554" i="3"/>
  <c r="R554" i="3"/>
  <c r="P554" i="3"/>
  <c r="BK554" i="3"/>
  <c r="J554" i="3"/>
  <c r="BE554" i="3"/>
  <c r="BI551" i="3"/>
  <c r="BH551" i="3"/>
  <c r="BG551" i="3"/>
  <c r="BF551" i="3"/>
  <c r="T551" i="3"/>
  <c r="R551" i="3"/>
  <c r="P551" i="3"/>
  <c r="BK551" i="3"/>
  <c r="J551" i="3"/>
  <c r="BE551" i="3"/>
  <c r="BI543" i="3"/>
  <c r="BH543" i="3"/>
  <c r="BG543" i="3"/>
  <c r="BF543" i="3"/>
  <c r="T543" i="3"/>
  <c r="R543" i="3"/>
  <c r="P543" i="3"/>
  <c r="BK543" i="3"/>
  <c r="J543" i="3"/>
  <c r="BE543" i="3"/>
  <c r="BI539" i="3"/>
  <c r="BH539" i="3"/>
  <c r="BG539" i="3"/>
  <c r="BF539" i="3"/>
  <c r="T539" i="3"/>
  <c r="R539" i="3"/>
  <c r="P539" i="3"/>
  <c r="BK539" i="3"/>
  <c r="J539" i="3"/>
  <c r="BE539" i="3" s="1"/>
  <c r="BI534" i="3"/>
  <c r="BH534" i="3"/>
  <c r="BG534" i="3"/>
  <c r="BF534" i="3"/>
  <c r="T534" i="3"/>
  <c r="R534" i="3"/>
  <c r="P534" i="3"/>
  <c r="BK534" i="3"/>
  <c r="J534" i="3"/>
  <c r="BE534" i="3"/>
  <c r="BI529" i="3"/>
  <c r="BH529" i="3"/>
  <c r="BG529" i="3"/>
  <c r="BF529" i="3"/>
  <c r="T529" i="3"/>
  <c r="R529" i="3"/>
  <c r="P529" i="3"/>
  <c r="BK529" i="3"/>
  <c r="J529" i="3"/>
  <c r="BE529" i="3"/>
  <c r="BI524" i="3"/>
  <c r="BH524" i="3"/>
  <c r="BG524" i="3"/>
  <c r="BF524" i="3"/>
  <c r="T524" i="3"/>
  <c r="R524" i="3"/>
  <c r="P524" i="3"/>
  <c r="BK524" i="3"/>
  <c r="J524" i="3"/>
  <c r="BE524" i="3"/>
  <c r="BI519" i="3"/>
  <c r="BH519" i="3"/>
  <c r="BG519" i="3"/>
  <c r="BF519" i="3"/>
  <c r="T519" i="3"/>
  <c r="R519" i="3"/>
  <c r="P519" i="3"/>
  <c r="BK519" i="3"/>
  <c r="J519" i="3"/>
  <c r="BE519" i="3"/>
  <c r="BI515" i="3"/>
  <c r="BH515" i="3"/>
  <c r="BG515" i="3"/>
  <c r="BF515" i="3"/>
  <c r="T515" i="3"/>
  <c r="R515" i="3"/>
  <c r="P515" i="3"/>
  <c r="BK515" i="3"/>
  <c r="J515" i="3"/>
  <c r="BE515" i="3"/>
  <c r="BI509" i="3"/>
  <c r="BH509" i="3"/>
  <c r="BG509" i="3"/>
  <c r="BF509" i="3"/>
  <c r="T509" i="3"/>
  <c r="T508" i="3"/>
  <c r="R509" i="3"/>
  <c r="R508" i="3"/>
  <c r="P509" i="3"/>
  <c r="P508" i="3"/>
  <c r="BK509" i="3"/>
  <c r="BK508" i="3"/>
  <c r="J508" i="3" s="1"/>
  <c r="J70" i="3" s="1"/>
  <c r="J509" i="3"/>
  <c r="BE509" i="3" s="1"/>
  <c r="BI505" i="3"/>
  <c r="BH505" i="3"/>
  <c r="BG505" i="3"/>
  <c r="BF505" i="3"/>
  <c r="T505" i="3"/>
  <c r="R505" i="3"/>
  <c r="P505" i="3"/>
  <c r="BK505" i="3"/>
  <c r="J505" i="3"/>
  <c r="BE505" i="3"/>
  <c r="BI502" i="3"/>
  <c r="BH502" i="3"/>
  <c r="BG502" i="3"/>
  <c r="BF502" i="3"/>
  <c r="T502" i="3"/>
  <c r="R502" i="3"/>
  <c r="P502" i="3"/>
  <c r="BK502" i="3"/>
  <c r="J502" i="3"/>
  <c r="BE502" i="3"/>
  <c r="BI497" i="3"/>
  <c r="BH497" i="3"/>
  <c r="BG497" i="3"/>
  <c r="BF497" i="3"/>
  <c r="T497" i="3"/>
  <c r="R497" i="3"/>
  <c r="P497" i="3"/>
  <c r="BK497" i="3"/>
  <c r="J497" i="3"/>
  <c r="BE497" i="3"/>
  <c r="BI491" i="3"/>
  <c r="BH491" i="3"/>
  <c r="BG491" i="3"/>
  <c r="BF491" i="3"/>
  <c r="T491" i="3"/>
  <c r="R491" i="3"/>
  <c r="P491" i="3"/>
  <c r="BK491" i="3"/>
  <c r="J491" i="3"/>
  <c r="BE491" i="3"/>
  <c r="BI486" i="3"/>
  <c r="BH486" i="3"/>
  <c r="BG486" i="3"/>
  <c r="BF486" i="3"/>
  <c r="T486" i="3"/>
  <c r="R486" i="3"/>
  <c r="P486" i="3"/>
  <c r="BK486" i="3"/>
  <c r="J486" i="3"/>
  <c r="BE486" i="3"/>
  <c r="BI482" i="3"/>
  <c r="BH482" i="3"/>
  <c r="BG482" i="3"/>
  <c r="BF482" i="3"/>
  <c r="T482" i="3"/>
  <c r="R482" i="3"/>
  <c r="R472" i="3" s="1"/>
  <c r="P482" i="3"/>
  <c r="BK482" i="3"/>
  <c r="J482" i="3"/>
  <c r="BE482" i="3"/>
  <c r="BI478" i="3"/>
  <c r="BH478" i="3"/>
  <c r="BG478" i="3"/>
  <c r="BF478" i="3"/>
  <c r="T478" i="3"/>
  <c r="R478" i="3"/>
  <c r="P478" i="3"/>
  <c r="BK478" i="3"/>
  <c r="BK472" i="3" s="1"/>
  <c r="J472" i="3" s="1"/>
  <c r="J69" i="3" s="1"/>
  <c r="J478" i="3"/>
  <c r="BE478" i="3" s="1"/>
  <c r="BI473" i="3"/>
  <c r="BH473" i="3"/>
  <c r="BG473" i="3"/>
  <c r="BF473" i="3"/>
  <c r="T473" i="3"/>
  <c r="T472" i="3"/>
  <c r="R473" i="3"/>
  <c r="P473" i="3"/>
  <c r="P472" i="3"/>
  <c r="BK473" i="3"/>
  <c r="J473" i="3"/>
  <c r="BE473" i="3" s="1"/>
  <c r="BI469" i="3"/>
  <c r="BH469" i="3"/>
  <c r="BG469" i="3"/>
  <c r="BF469" i="3"/>
  <c r="T469" i="3"/>
  <c r="R469" i="3"/>
  <c r="P469" i="3"/>
  <c r="BK469" i="3"/>
  <c r="J469" i="3"/>
  <c r="BE469" i="3"/>
  <c r="BI466" i="3"/>
  <c r="BH466" i="3"/>
  <c r="BG466" i="3"/>
  <c r="BF466" i="3"/>
  <c r="T466" i="3"/>
  <c r="R466" i="3"/>
  <c r="P466" i="3"/>
  <c r="BK466" i="3"/>
  <c r="J466" i="3"/>
  <c r="BE466" i="3"/>
  <c r="BI461" i="3"/>
  <c r="BH461" i="3"/>
  <c r="BG461" i="3"/>
  <c r="BF461" i="3"/>
  <c r="T461" i="3"/>
  <c r="R461" i="3"/>
  <c r="P461" i="3"/>
  <c r="BK461" i="3"/>
  <c r="J461" i="3"/>
  <c r="BE461" i="3"/>
  <c r="BI455" i="3"/>
  <c r="BH455" i="3"/>
  <c r="BG455" i="3"/>
  <c r="BF455" i="3"/>
  <c r="T455" i="3"/>
  <c r="T454" i="3"/>
  <c r="R455" i="3"/>
  <c r="R454" i="3"/>
  <c r="P455" i="3"/>
  <c r="P454" i="3"/>
  <c r="BK455" i="3"/>
  <c r="BK454" i="3"/>
  <c r="J454" i="3" s="1"/>
  <c r="J68" i="3" s="1"/>
  <c r="J455" i="3"/>
  <c r="BE455" i="3" s="1"/>
  <c r="BI451" i="3"/>
  <c r="BH451" i="3"/>
  <c r="BG451" i="3"/>
  <c r="BF451" i="3"/>
  <c r="T451" i="3"/>
  <c r="R451" i="3"/>
  <c r="P451" i="3"/>
  <c r="BK451" i="3"/>
  <c r="J451" i="3"/>
  <c r="BE451" i="3"/>
  <c r="BI448" i="3"/>
  <c r="BH448" i="3"/>
  <c r="BG448" i="3"/>
  <c r="BF448" i="3"/>
  <c r="T448" i="3"/>
  <c r="R448" i="3"/>
  <c r="P448" i="3"/>
  <c r="BK448" i="3"/>
  <c r="J448" i="3"/>
  <c r="BE448" i="3"/>
  <c r="BI443" i="3"/>
  <c r="BH443" i="3"/>
  <c r="BG443" i="3"/>
  <c r="BF443" i="3"/>
  <c r="T443" i="3"/>
  <c r="R443" i="3"/>
  <c r="P443" i="3"/>
  <c r="BK443" i="3"/>
  <c r="J443" i="3"/>
  <c r="BE443" i="3"/>
  <c r="BI438" i="3"/>
  <c r="BH438" i="3"/>
  <c r="BG438" i="3"/>
  <c r="BF438" i="3"/>
  <c r="T438" i="3"/>
  <c r="R438" i="3"/>
  <c r="P438" i="3"/>
  <c r="BK438" i="3"/>
  <c r="J438" i="3"/>
  <c r="BE438" i="3"/>
  <c r="BI433" i="3"/>
  <c r="BH433" i="3"/>
  <c r="BG433" i="3"/>
  <c r="BF433" i="3"/>
  <c r="T433" i="3"/>
  <c r="R433" i="3"/>
  <c r="P433" i="3"/>
  <c r="BK433" i="3"/>
  <c r="J433" i="3"/>
  <c r="BE433" i="3"/>
  <c r="BI427" i="3"/>
  <c r="BH427" i="3"/>
  <c r="BG427" i="3"/>
  <c r="BF427" i="3"/>
  <c r="T427" i="3"/>
  <c r="R427" i="3"/>
  <c r="P427" i="3"/>
  <c r="BK427" i="3"/>
  <c r="J427" i="3"/>
  <c r="BE427" i="3"/>
  <c r="BI422" i="3"/>
  <c r="BH422" i="3"/>
  <c r="BG422" i="3"/>
  <c r="BF422" i="3"/>
  <c r="T422" i="3"/>
  <c r="R422" i="3"/>
  <c r="P422" i="3"/>
  <c r="BK422" i="3"/>
  <c r="J422" i="3"/>
  <c r="BE422" i="3"/>
  <c r="BI415" i="3"/>
  <c r="BH415" i="3"/>
  <c r="BG415" i="3"/>
  <c r="BF415" i="3"/>
  <c r="T415" i="3"/>
  <c r="R415" i="3"/>
  <c r="P415" i="3"/>
  <c r="BK415" i="3"/>
  <c r="J415" i="3"/>
  <c r="BE415" i="3"/>
  <c r="BI410" i="3"/>
  <c r="BH410" i="3"/>
  <c r="BG410" i="3"/>
  <c r="BF410" i="3"/>
  <c r="T410" i="3"/>
  <c r="R410" i="3"/>
  <c r="P410" i="3"/>
  <c r="BK410" i="3"/>
  <c r="J410" i="3"/>
  <c r="BE410" i="3"/>
  <c r="BI404" i="3"/>
  <c r="BH404" i="3"/>
  <c r="BG404" i="3"/>
  <c r="BF404" i="3"/>
  <c r="T404" i="3"/>
  <c r="R404" i="3"/>
  <c r="P404" i="3"/>
  <c r="BK404" i="3"/>
  <c r="J404" i="3"/>
  <c r="BE404" i="3"/>
  <c r="BI399" i="3"/>
  <c r="BH399" i="3"/>
  <c r="BG399" i="3"/>
  <c r="BF399" i="3"/>
  <c r="T399" i="3"/>
  <c r="R399" i="3"/>
  <c r="P399" i="3"/>
  <c r="BK399" i="3"/>
  <c r="J399" i="3"/>
  <c r="BE399" i="3"/>
  <c r="BI394" i="3"/>
  <c r="BH394" i="3"/>
  <c r="BG394" i="3"/>
  <c r="BF394" i="3"/>
  <c r="T394" i="3"/>
  <c r="R394" i="3"/>
  <c r="P394" i="3"/>
  <c r="BK394" i="3"/>
  <c r="J394" i="3"/>
  <c r="BE394" i="3"/>
  <c r="BI387" i="3"/>
  <c r="BH387" i="3"/>
  <c r="BG387" i="3"/>
  <c r="BF387" i="3"/>
  <c r="T387" i="3"/>
  <c r="T386" i="3"/>
  <c r="R387" i="3"/>
  <c r="R386" i="3"/>
  <c r="P387" i="3"/>
  <c r="P386" i="3"/>
  <c r="BK387" i="3"/>
  <c r="BK386" i="3"/>
  <c r="J386" i="3" s="1"/>
  <c r="J67" i="3" s="1"/>
  <c r="J387" i="3"/>
  <c r="BE387" i="3" s="1"/>
  <c r="BI383" i="3"/>
  <c r="BH383" i="3"/>
  <c r="BG383" i="3"/>
  <c r="BF383" i="3"/>
  <c r="T383" i="3"/>
  <c r="R383" i="3"/>
  <c r="P383" i="3"/>
  <c r="BK383" i="3"/>
  <c r="J383" i="3"/>
  <c r="BE383" i="3"/>
  <c r="BI380" i="3"/>
  <c r="BH380" i="3"/>
  <c r="BG380" i="3"/>
  <c r="BF380" i="3"/>
  <c r="T380" i="3"/>
  <c r="R380" i="3"/>
  <c r="P380" i="3"/>
  <c r="BK380" i="3"/>
  <c r="J380" i="3"/>
  <c r="BE380" i="3"/>
  <c r="BI375" i="3"/>
  <c r="BH375" i="3"/>
  <c r="BG375" i="3"/>
  <c r="BF375" i="3"/>
  <c r="T375" i="3"/>
  <c r="R375" i="3"/>
  <c r="P375" i="3"/>
  <c r="BK375" i="3"/>
  <c r="J375" i="3"/>
  <c r="BE375" i="3"/>
  <c r="BI370" i="3"/>
  <c r="BH370" i="3"/>
  <c r="BG370" i="3"/>
  <c r="BF370" i="3"/>
  <c r="T370" i="3"/>
  <c r="R370" i="3"/>
  <c r="R359" i="3" s="1"/>
  <c r="P370" i="3"/>
  <c r="BK370" i="3"/>
  <c r="J370" i="3"/>
  <c r="BE370" i="3"/>
  <c r="BI365" i="3"/>
  <c r="BH365" i="3"/>
  <c r="BG365" i="3"/>
  <c r="BF365" i="3"/>
  <c r="T365" i="3"/>
  <c r="R365" i="3"/>
  <c r="P365" i="3"/>
  <c r="BK365" i="3"/>
  <c r="BK359" i="3" s="1"/>
  <c r="J359" i="3" s="1"/>
  <c r="J66" i="3" s="1"/>
  <c r="J365" i="3"/>
  <c r="BE365" i="3"/>
  <c r="BI360" i="3"/>
  <c r="BH360" i="3"/>
  <c r="BG360" i="3"/>
  <c r="BF360" i="3"/>
  <c r="T360" i="3"/>
  <c r="T359" i="3"/>
  <c r="R360" i="3"/>
  <c r="P360" i="3"/>
  <c r="P359" i="3"/>
  <c r="BK360" i="3"/>
  <c r="J360" i="3"/>
  <c r="BE360" i="3" s="1"/>
  <c r="BI357" i="3"/>
  <c r="BH357" i="3"/>
  <c r="BG357" i="3"/>
  <c r="BF357" i="3"/>
  <c r="T357" i="3"/>
  <c r="T356" i="3"/>
  <c r="R357" i="3"/>
  <c r="R356" i="3"/>
  <c r="P357" i="3"/>
  <c r="P356" i="3"/>
  <c r="BK357" i="3"/>
  <c r="BK356" i="3"/>
  <c r="J356" i="3" s="1"/>
  <c r="J65" i="3" s="1"/>
  <c r="J357" i="3"/>
  <c r="BE357" i="3" s="1"/>
  <c r="BI353" i="3"/>
  <c r="BH353" i="3"/>
  <c r="BG353" i="3"/>
  <c r="BF353" i="3"/>
  <c r="T353" i="3"/>
  <c r="R353" i="3"/>
  <c r="P353" i="3"/>
  <c r="BK353" i="3"/>
  <c r="J353" i="3"/>
  <c r="BE353" i="3"/>
  <c r="BI350" i="3"/>
  <c r="BH350" i="3"/>
  <c r="BG350" i="3"/>
  <c r="BF350" i="3"/>
  <c r="T350" i="3"/>
  <c r="R350" i="3"/>
  <c r="P350" i="3"/>
  <c r="BK350" i="3"/>
  <c r="J350" i="3"/>
  <c r="BE350" i="3"/>
  <c r="BI343" i="3"/>
  <c r="BH343" i="3"/>
  <c r="BG343" i="3"/>
  <c r="BF343" i="3"/>
  <c r="T343" i="3"/>
  <c r="R343" i="3"/>
  <c r="P343" i="3"/>
  <c r="BK343" i="3"/>
  <c r="J343" i="3"/>
  <c r="BE343" i="3"/>
  <c r="BI338" i="3"/>
  <c r="BH338" i="3"/>
  <c r="BG338" i="3"/>
  <c r="BF338" i="3"/>
  <c r="T338" i="3"/>
  <c r="R338" i="3"/>
  <c r="P338" i="3"/>
  <c r="BK338" i="3"/>
  <c r="J338" i="3"/>
  <c r="BE338" i="3"/>
  <c r="BI334" i="3"/>
  <c r="BH334" i="3"/>
  <c r="BG334" i="3"/>
  <c r="BF334" i="3"/>
  <c r="T334" i="3"/>
  <c r="R334" i="3"/>
  <c r="P334" i="3"/>
  <c r="BK334" i="3"/>
  <c r="J334" i="3"/>
  <c r="BE334" i="3"/>
  <c r="BI328" i="3"/>
  <c r="BH328" i="3"/>
  <c r="BG328" i="3"/>
  <c r="BF328" i="3"/>
  <c r="T328" i="3"/>
  <c r="T327" i="3"/>
  <c r="T326" i="3" s="1"/>
  <c r="R328" i="3"/>
  <c r="R327" i="3" s="1"/>
  <c r="R326" i="3" s="1"/>
  <c r="P328" i="3"/>
  <c r="P327" i="3"/>
  <c r="P326" i="3" s="1"/>
  <c r="BK328" i="3"/>
  <c r="BK327" i="3" s="1"/>
  <c r="J328" i="3"/>
  <c r="BE328" i="3"/>
  <c r="BI323" i="3"/>
  <c r="BH323" i="3"/>
  <c r="BG323" i="3"/>
  <c r="BF323" i="3"/>
  <c r="T323" i="3"/>
  <c r="T322" i="3"/>
  <c r="R323" i="3"/>
  <c r="R322" i="3"/>
  <c r="P323" i="3"/>
  <c r="P322" i="3"/>
  <c r="BK323" i="3"/>
  <c r="BK322" i="3"/>
  <c r="J322" i="3" s="1"/>
  <c r="J62" i="3" s="1"/>
  <c r="J323" i="3"/>
  <c r="BE323" i="3" s="1"/>
  <c r="BI319" i="3"/>
  <c r="BH319" i="3"/>
  <c r="BG319" i="3"/>
  <c r="BF319" i="3"/>
  <c r="T319" i="3"/>
  <c r="R319" i="3"/>
  <c r="P319" i="3"/>
  <c r="BK319" i="3"/>
  <c r="J319" i="3"/>
  <c r="BE319" i="3"/>
  <c r="BI315" i="3"/>
  <c r="BH315" i="3"/>
  <c r="BG315" i="3"/>
  <c r="BF315" i="3"/>
  <c r="T315" i="3"/>
  <c r="R315" i="3"/>
  <c r="P315" i="3"/>
  <c r="BK315" i="3"/>
  <c r="J315" i="3"/>
  <c r="BE315" i="3"/>
  <c r="BI312" i="3"/>
  <c r="BH312" i="3"/>
  <c r="BG312" i="3"/>
  <c r="BF312" i="3"/>
  <c r="T312" i="3"/>
  <c r="R312" i="3"/>
  <c r="P312" i="3"/>
  <c r="BK312" i="3"/>
  <c r="J312" i="3"/>
  <c r="BE312" i="3"/>
  <c r="BI309" i="3"/>
  <c r="BH309" i="3"/>
  <c r="BG309" i="3"/>
  <c r="BF309" i="3"/>
  <c r="T309" i="3"/>
  <c r="T308" i="3"/>
  <c r="R309" i="3"/>
  <c r="R308" i="3"/>
  <c r="P309" i="3"/>
  <c r="P308" i="3"/>
  <c r="BK309" i="3"/>
  <c r="BK308" i="3"/>
  <c r="J308" i="3" s="1"/>
  <c r="J61" i="3" s="1"/>
  <c r="J309" i="3"/>
  <c r="BE309" i="3" s="1"/>
  <c r="BI303" i="3"/>
  <c r="BH303" i="3"/>
  <c r="BG303" i="3"/>
  <c r="BF303" i="3"/>
  <c r="T303" i="3"/>
  <c r="R303" i="3"/>
  <c r="P303" i="3"/>
  <c r="BK303" i="3"/>
  <c r="J303" i="3"/>
  <c r="BE303" i="3"/>
  <c r="BI298" i="3"/>
  <c r="BH298" i="3"/>
  <c r="BG298" i="3"/>
  <c r="BF298" i="3"/>
  <c r="T298" i="3"/>
  <c r="R298" i="3"/>
  <c r="P298" i="3"/>
  <c r="BK298" i="3"/>
  <c r="J298" i="3"/>
  <c r="BE298" i="3"/>
  <c r="BI293" i="3"/>
  <c r="BH293" i="3"/>
  <c r="BG293" i="3"/>
  <c r="BF293" i="3"/>
  <c r="T293" i="3"/>
  <c r="R293" i="3"/>
  <c r="P293" i="3"/>
  <c r="BK293" i="3"/>
  <c r="J293" i="3"/>
  <c r="BE293" i="3"/>
  <c r="BI288" i="3"/>
  <c r="BH288" i="3"/>
  <c r="BG288" i="3"/>
  <c r="BF288" i="3"/>
  <c r="T288" i="3"/>
  <c r="R288" i="3"/>
  <c r="P288" i="3"/>
  <c r="BK288" i="3"/>
  <c r="J288" i="3"/>
  <c r="BE288" i="3"/>
  <c r="BI283" i="3"/>
  <c r="BH283" i="3"/>
  <c r="BG283" i="3"/>
  <c r="BF283" i="3"/>
  <c r="T283" i="3"/>
  <c r="R283" i="3"/>
  <c r="P283" i="3"/>
  <c r="BK283" i="3"/>
  <c r="J283" i="3"/>
  <c r="BE283" i="3"/>
  <c r="BI272" i="3"/>
  <c r="BH272" i="3"/>
  <c r="BG272" i="3"/>
  <c r="BF272" i="3"/>
  <c r="T272" i="3"/>
  <c r="R272" i="3"/>
  <c r="P272" i="3"/>
  <c r="BK272" i="3"/>
  <c r="J272" i="3"/>
  <c r="BE272" i="3"/>
  <c r="BI262" i="3"/>
  <c r="BH262" i="3"/>
  <c r="BG262" i="3"/>
  <c r="BF262" i="3"/>
  <c r="T262" i="3"/>
  <c r="R262" i="3"/>
  <c r="P262" i="3"/>
  <c r="BK262" i="3"/>
  <c r="J262" i="3"/>
  <c r="BE262" i="3"/>
  <c r="BI252" i="3"/>
  <c r="BH252" i="3"/>
  <c r="BG252" i="3"/>
  <c r="BF252" i="3"/>
  <c r="T252" i="3"/>
  <c r="R252" i="3"/>
  <c r="P252" i="3"/>
  <c r="BK252" i="3"/>
  <c r="J252" i="3"/>
  <c r="BE252" i="3"/>
  <c r="BI246" i="3"/>
  <c r="BH246" i="3"/>
  <c r="BG246" i="3"/>
  <c r="BF246" i="3"/>
  <c r="T246" i="3"/>
  <c r="R246" i="3"/>
  <c r="P246" i="3"/>
  <c r="BK246" i="3"/>
  <c r="J246" i="3"/>
  <c r="BE246" i="3"/>
  <c r="BI239" i="3"/>
  <c r="BH239" i="3"/>
  <c r="BG239" i="3"/>
  <c r="BF239" i="3"/>
  <c r="T239" i="3"/>
  <c r="R239" i="3"/>
  <c r="P239" i="3"/>
  <c r="BK239" i="3"/>
  <c r="J239" i="3"/>
  <c r="BE239" i="3"/>
  <c r="BI232" i="3"/>
  <c r="BH232" i="3"/>
  <c r="BG232" i="3"/>
  <c r="BF232" i="3"/>
  <c r="T232" i="3"/>
  <c r="R232" i="3"/>
  <c r="P232" i="3"/>
  <c r="BK232" i="3"/>
  <c r="J232" i="3"/>
  <c r="BE232" i="3"/>
  <c r="BI226" i="3"/>
  <c r="BH226" i="3"/>
  <c r="BG226" i="3"/>
  <c r="BF226" i="3"/>
  <c r="T226" i="3"/>
  <c r="R226" i="3"/>
  <c r="R212" i="3" s="1"/>
  <c r="P226" i="3"/>
  <c r="BK226" i="3"/>
  <c r="J226" i="3"/>
  <c r="BE226" i="3"/>
  <c r="BI219" i="3"/>
  <c r="BH219" i="3"/>
  <c r="BG219" i="3"/>
  <c r="BF219" i="3"/>
  <c r="T219" i="3"/>
  <c r="R219" i="3"/>
  <c r="P219" i="3"/>
  <c r="BK219" i="3"/>
  <c r="BK212" i="3" s="1"/>
  <c r="J212" i="3" s="1"/>
  <c r="J60" i="3" s="1"/>
  <c r="J219" i="3"/>
  <c r="BE219" i="3"/>
  <c r="BI213" i="3"/>
  <c r="BH213" i="3"/>
  <c r="BG213" i="3"/>
  <c r="BF213" i="3"/>
  <c r="T213" i="3"/>
  <c r="T212" i="3"/>
  <c r="R213" i="3"/>
  <c r="P213" i="3"/>
  <c r="P212" i="3"/>
  <c r="BK213" i="3"/>
  <c r="J213" i="3"/>
  <c r="BE213" i="3" s="1"/>
  <c r="BI207" i="3"/>
  <c r="BH207" i="3"/>
  <c r="BG207" i="3"/>
  <c r="BF207" i="3"/>
  <c r="T207" i="3"/>
  <c r="R207" i="3"/>
  <c r="P207" i="3"/>
  <c r="BK207" i="3"/>
  <c r="J207" i="3"/>
  <c r="BE207" i="3"/>
  <c r="BI202" i="3"/>
  <c r="BH202" i="3"/>
  <c r="BG202" i="3"/>
  <c r="BF202" i="3"/>
  <c r="T202" i="3"/>
  <c r="R202" i="3"/>
  <c r="P202" i="3"/>
  <c r="BK202" i="3"/>
  <c r="J202" i="3"/>
  <c r="BE202" i="3"/>
  <c r="BI197" i="3"/>
  <c r="BH197" i="3"/>
  <c r="BG197" i="3"/>
  <c r="BF197" i="3"/>
  <c r="T197" i="3"/>
  <c r="R197" i="3"/>
  <c r="P197" i="3"/>
  <c r="BK197" i="3"/>
  <c r="J197" i="3"/>
  <c r="BE197" i="3"/>
  <c r="BI190" i="3"/>
  <c r="BH190" i="3"/>
  <c r="BG190" i="3"/>
  <c r="BF190" i="3"/>
  <c r="T190" i="3"/>
  <c r="R190" i="3"/>
  <c r="P190" i="3"/>
  <c r="BK190" i="3"/>
  <c r="J190" i="3"/>
  <c r="BE190" i="3"/>
  <c r="BI186" i="3"/>
  <c r="BH186" i="3"/>
  <c r="BG186" i="3"/>
  <c r="BF186" i="3"/>
  <c r="T186" i="3"/>
  <c r="R186" i="3"/>
  <c r="P186" i="3"/>
  <c r="BK186" i="3"/>
  <c r="J186" i="3"/>
  <c r="BE186" i="3"/>
  <c r="BI180" i="3"/>
  <c r="BH180" i="3"/>
  <c r="BG180" i="3"/>
  <c r="BF180" i="3"/>
  <c r="T180" i="3"/>
  <c r="R180" i="3"/>
  <c r="P180" i="3"/>
  <c r="BK180" i="3"/>
  <c r="J180" i="3"/>
  <c r="BE180" i="3"/>
  <c r="BI174" i="3"/>
  <c r="BH174" i="3"/>
  <c r="BG174" i="3"/>
  <c r="BF174" i="3"/>
  <c r="T174" i="3"/>
  <c r="R174" i="3"/>
  <c r="P174" i="3"/>
  <c r="BK174" i="3"/>
  <c r="J174" i="3"/>
  <c r="BE174" i="3"/>
  <c r="BI167" i="3"/>
  <c r="BH167" i="3"/>
  <c r="BG167" i="3"/>
  <c r="BF167" i="3"/>
  <c r="T167" i="3"/>
  <c r="R167" i="3"/>
  <c r="P167" i="3"/>
  <c r="BK167" i="3"/>
  <c r="J167" i="3"/>
  <c r="BE167" i="3"/>
  <c r="BI161" i="3"/>
  <c r="BH161" i="3"/>
  <c r="BG161" i="3"/>
  <c r="BF161" i="3"/>
  <c r="T161" i="3"/>
  <c r="R161" i="3"/>
  <c r="P161" i="3"/>
  <c r="BK161" i="3"/>
  <c r="J161" i="3"/>
  <c r="BE161" i="3"/>
  <c r="BI154" i="3"/>
  <c r="BH154" i="3"/>
  <c r="BG154" i="3"/>
  <c r="BF154" i="3"/>
  <c r="T154" i="3"/>
  <c r="R154" i="3"/>
  <c r="P154" i="3"/>
  <c r="BK154" i="3"/>
  <c r="J154" i="3"/>
  <c r="BE154" i="3"/>
  <c r="BI149" i="3"/>
  <c r="BH149" i="3"/>
  <c r="BG149" i="3"/>
  <c r="BF149" i="3"/>
  <c r="T149" i="3"/>
  <c r="R149" i="3"/>
  <c r="P149" i="3"/>
  <c r="BK149" i="3"/>
  <c r="J149" i="3"/>
  <c r="BE149" i="3"/>
  <c r="BI139" i="3"/>
  <c r="BH139" i="3"/>
  <c r="BG139" i="3"/>
  <c r="BF139" i="3"/>
  <c r="T139" i="3"/>
  <c r="R139" i="3"/>
  <c r="P139" i="3"/>
  <c r="BK139" i="3"/>
  <c r="J139" i="3"/>
  <c r="BE139" i="3"/>
  <c r="BI129" i="3"/>
  <c r="BH129" i="3"/>
  <c r="BG129" i="3"/>
  <c r="BF129" i="3"/>
  <c r="T129" i="3"/>
  <c r="R129" i="3"/>
  <c r="R113" i="3" s="1"/>
  <c r="P129" i="3"/>
  <c r="BK129" i="3"/>
  <c r="J129" i="3"/>
  <c r="BE129" i="3"/>
  <c r="BI123" i="3"/>
  <c r="BH123" i="3"/>
  <c r="BG123" i="3"/>
  <c r="BF123" i="3"/>
  <c r="T123" i="3"/>
  <c r="R123" i="3"/>
  <c r="P123" i="3"/>
  <c r="BK123" i="3"/>
  <c r="BK113" i="3" s="1"/>
  <c r="J113" i="3" s="1"/>
  <c r="J59" i="3" s="1"/>
  <c r="J123" i="3"/>
  <c r="BE123" i="3"/>
  <c r="BI114" i="3"/>
  <c r="BH114" i="3"/>
  <c r="BG114" i="3"/>
  <c r="BF114" i="3"/>
  <c r="T114" i="3"/>
  <c r="T113" i="3"/>
  <c r="R114" i="3"/>
  <c r="P114" i="3"/>
  <c r="P113" i="3"/>
  <c r="BK114" i="3"/>
  <c r="J114" i="3"/>
  <c r="BE114" i="3" s="1"/>
  <c r="BI108" i="3"/>
  <c r="BH108" i="3"/>
  <c r="BG108" i="3"/>
  <c r="BF108" i="3"/>
  <c r="T108" i="3"/>
  <c r="R108" i="3"/>
  <c r="R96" i="3" s="1"/>
  <c r="R95" i="3" s="1"/>
  <c r="R94" i="3" s="1"/>
  <c r="P108" i="3"/>
  <c r="BK108" i="3"/>
  <c r="J108" i="3"/>
  <c r="BE108" i="3"/>
  <c r="BI103" i="3"/>
  <c r="BH103" i="3"/>
  <c r="BG103" i="3"/>
  <c r="BF103" i="3"/>
  <c r="T103" i="3"/>
  <c r="R103" i="3"/>
  <c r="P103" i="3"/>
  <c r="BK103" i="3"/>
  <c r="J103" i="3"/>
  <c r="BE103" i="3"/>
  <c r="BI97" i="3"/>
  <c r="F34" i="3"/>
  <c r="BD53" i="1" s="1"/>
  <c r="BH97" i="3"/>
  <c r="F33" i="3" s="1"/>
  <c r="BC53" i="1" s="1"/>
  <c r="BG97" i="3"/>
  <c r="F32" i="3"/>
  <c r="BB53" i="1" s="1"/>
  <c r="BF97" i="3"/>
  <c r="T97" i="3"/>
  <c r="T96" i="3"/>
  <c r="T95" i="3" s="1"/>
  <c r="R97" i="3"/>
  <c r="P97" i="3"/>
  <c r="P96" i="3"/>
  <c r="P95" i="3" s="1"/>
  <c r="P94" i="3" s="1"/>
  <c r="AU53" i="1" s="1"/>
  <c r="BK97" i="3"/>
  <c r="BK96" i="3" s="1"/>
  <c r="J97" i="3"/>
  <c r="BE97" i="3" s="1"/>
  <c r="J90" i="3"/>
  <c r="F90" i="3"/>
  <c r="F88" i="3"/>
  <c r="E86" i="3"/>
  <c r="J51" i="3"/>
  <c r="F51" i="3"/>
  <c r="F49" i="3"/>
  <c r="E47" i="3"/>
  <c r="J18" i="3"/>
  <c r="E18" i="3"/>
  <c r="F91" i="3" s="1"/>
  <c r="F52" i="3"/>
  <c r="J17" i="3"/>
  <c r="J12" i="3"/>
  <c r="J88" i="3" s="1"/>
  <c r="J49" i="3"/>
  <c r="E7" i="3"/>
  <c r="E45" i="3" s="1"/>
  <c r="E84" i="3"/>
  <c r="AY52" i="1"/>
  <c r="AX52" i="1"/>
  <c r="BI103" i="2"/>
  <c r="BH103" i="2"/>
  <c r="BG103" i="2"/>
  <c r="BF103" i="2"/>
  <c r="T103" i="2"/>
  <c r="T102" i="2" s="1"/>
  <c r="R103" i="2"/>
  <c r="R102" i="2" s="1"/>
  <c r="P103" i="2"/>
  <c r="P102" i="2" s="1"/>
  <c r="BK103" i="2"/>
  <c r="BK102" i="2" s="1"/>
  <c r="J102" i="2" s="1"/>
  <c r="J61" i="2" s="1"/>
  <c r="J103" i="2"/>
  <c r="BE103" i="2"/>
  <c r="BI97" i="2"/>
  <c r="BH97" i="2"/>
  <c r="BG97" i="2"/>
  <c r="BF97" i="2"/>
  <c r="T97" i="2"/>
  <c r="T96" i="2" s="1"/>
  <c r="R97" i="2"/>
  <c r="R96" i="2" s="1"/>
  <c r="P97" i="2"/>
  <c r="P96" i="2" s="1"/>
  <c r="BK97" i="2"/>
  <c r="BK96" i="2" s="1"/>
  <c r="J96" i="2" s="1"/>
  <c r="J60" i="2" s="1"/>
  <c r="J97" i="2"/>
  <c r="BE97" i="2"/>
  <c r="BI90" i="2"/>
  <c r="BH90" i="2"/>
  <c r="BG90" i="2"/>
  <c r="BF90" i="2"/>
  <c r="T90" i="2"/>
  <c r="T89" i="2" s="1"/>
  <c r="R90" i="2"/>
  <c r="R89" i="2" s="1"/>
  <c r="P90" i="2"/>
  <c r="P89" i="2" s="1"/>
  <c r="BK90" i="2"/>
  <c r="BK89" i="2" s="1"/>
  <c r="J90" i="2"/>
  <c r="BE90" i="2"/>
  <c r="BI84" i="2"/>
  <c r="F34" i="2" s="1"/>
  <c r="BD52" i="1" s="1"/>
  <c r="BH84" i="2"/>
  <c r="F33" i="2"/>
  <c r="BC52" i="1" s="1"/>
  <c r="BG84" i="2"/>
  <c r="F32" i="2" s="1"/>
  <c r="BB52" i="1" s="1"/>
  <c r="BF84" i="2"/>
  <c r="J31" i="2"/>
  <c r="AW52" i="1" s="1"/>
  <c r="F31" i="2"/>
  <c r="BA52" i="1" s="1"/>
  <c r="T84" i="2"/>
  <c r="T83" i="2" s="1"/>
  <c r="R84" i="2"/>
  <c r="R83" i="2" s="1"/>
  <c r="P84" i="2"/>
  <c r="P83" i="2" s="1"/>
  <c r="P82" i="2" s="1"/>
  <c r="P81" i="2" s="1"/>
  <c r="AU52" i="1" s="1"/>
  <c r="AU51" i="1" s="1"/>
  <c r="BK84" i="2"/>
  <c r="BK83" i="2"/>
  <c r="J83" i="2" s="1"/>
  <c r="J58" i="2" s="1"/>
  <c r="J84" i="2"/>
  <c r="BE84" i="2"/>
  <c r="J30" i="2" s="1"/>
  <c r="AV52" i="1" s="1"/>
  <c r="AT52" i="1" s="1"/>
  <c r="J77" i="2"/>
  <c r="F77" i="2"/>
  <c r="F75" i="2"/>
  <c r="E73" i="2"/>
  <c r="J51" i="2"/>
  <c r="F51" i="2"/>
  <c r="F49" i="2"/>
  <c r="E47" i="2"/>
  <c r="J18" i="2"/>
  <c r="E18" i="2"/>
  <c r="F52" i="2" s="1"/>
  <c r="F78" i="2"/>
  <c r="J17" i="2"/>
  <c r="J12" i="2"/>
  <c r="J49" i="2" s="1"/>
  <c r="J75" i="2"/>
  <c r="E7" i="2"/>
  <c r="E71" i="2" s="1"/>
  <c r="AS51" i="1"/>
  <c r="L47" i="1"/>
  <c r="AM46" i="1"/>
  <c r="L46" i="1"/>
  <c r="AM44" i="1"/>
  <c r="L44" i="1"/>
  <c r="L42" i="1"/>
  <c r="L41" i="1"/>
  <c r="J31" i="3" l="1"/>
  <c r="AW53" i="1" s="1"/>
  <c r="BB51" i="1"/>
  <c r="BD51" i="1"/>
  <c r="W30" i="1" s="1"/>
  <c r="BK326" i="3"/>
  <c r="J326" i="3" s="1"/>
  <c r="J63" i="3" s="1"/>
  <c r="J327" i="3"/>
  <c r="J64" i="3" s="1"/>
  <c r="T82" i="2"/>
  <c r="T81" i="2" s="1"/>
  <c r="AX51" i="1"/>
  <c r="W28" i="1"/>
  <c r="J30" i="3"/>
  <c r="AV53" i="1" s="1"/>
  <c r="AT53" i="1" s="1"/>
  <c r="F30" i="3"/>
  <c r="AZ53" i="1" s="1"/>
  <c r="J89" i="2"/>
  <c r="J59" i="2" s="1"/>
  <c r="BK82" i="2"/>
  <c r="R82" i="2"/>
  <c r="R81" i="2" s="1"/>
  <c r="BC51" i="1"/>
  <c r="BK95" i="3"/>
  <c r="J96" i="3"/>
  <c r="J58" i="3" s="1"/>
  <c r="T94" i="3"/>
  <c r="J656" i="3"/>
  <c r="J74" i="3" s="1"/>
  <c r="BK655" i="3"/>
  <c r="J655" i="3" s="1"/>
  <c r="J73" i="3" s="1"/>
  <c r="F30" i="2"/>
  <c r="AZ52" i="1" s="1"/>
  <c r="F31" i="3"/>
  <c r="BA53" i="1" s="1"/>
  <c r="BA51" i="1" s="1"/>
  <c r="E45" i="2"/>
  <c r="W27" i="1" l="1"/>
  <c r="AW51" i="1"/>
  <c r="AK27" i="1" s="1"/>
  <c r="AY51" i="1"/>
  <c r="W29" i="1"/>
  <c r="AZ51" i="1"/>
  <c r="J95" i="3"/>
  <c r="J57" i="3" s="1"/>
  <c r="BK94" i="3"/>
  <c r="J94" i="3" s="1"/>
  <c r="J82" i="2"/>
  <c r="J57" i="2" s="1"/>
  <c r="BK81" i="2"/>
  <c r="J81" i="2" s="1"/>
  <c r="J56" i="3" l="1"/>
  <c r="J27" i="3"/>
  <c r="J27" i="2"/>
  <c r="J56" i="2"/>
  <c r="AV51" i="1"/>
  <c r="W26" i="1"/>
  <c r="AG53" i="1" l="1"/>
  <c r="AN53" i="1" s="1"/>
  <c r="J36" i="3"/>
  <c r="AG52" i="1"/>
  <c r="J36" i="2"/>
  <c r="AK26" i="1"/>
  <c r="AT51" i="1"/>
  <c r="AG51" i="1" l="1"/>
  <c r="AN52" i="1"/>
  <c r="AN51" i="1" l="1"/>
  <c r="AK23" i="1"/>
  <c r="AK32" i="1" s="1"/>
</calcChain>
</file>

<file path=xl/sharedStrings.xml><?xml version="1.0" encoding="utf-8"?>
<sst xmlns="http://schemas.openxmlformats.org/spreadsheetml/2006/main" count="6077" uniqueCount="978">
  <si>
    <t>Export VZ</t>
  </si>
  <si>
    <t>List obsahuje:</t>
  </si>
  <si>
    <t>1) Rekapitulace stavby</t>
  </si>
  <si>
    <t>2) Rekapitulace objektů stavby a soupisů prací</t>
  </si>
  <si>
    <t>3.0</t>
  </si>
  <si>
    <t>ZAMOK</t>
  </si>
  <si>
    <t>False</t>
  </si>
  <si>
    <t>{41dd7c47-0d04-4eb7-9946-f78f9613e6bf}</t>
  </si>
  <si>
    <t>0,01</t>
  </si>
  <si>
    <t>21</t>
  </si>
  <si>
    <t>15</t>
  </si>
  <si>
    <t>REKAPITULACE STAVBY</t>
  </si>
  <si>
    <t>v ---  níže se nacházejí doplnkové a pomocné údaje k sestavám  --- v</t>
  </si>
  <si>
    <t>Návod na vyplnění</t>
  </si>
  <si>
    <t>0,001</t>
  </si>
  <si>
    <t>Kód:</t>
  </si>
  <si>
    <t>2018/025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</si>
  <si>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</si>
  <si>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</si>
  <si>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ZŠ Bezručova - oprava sociálního zázemí</t>
  </si>
  <si>
    <t>KSO:</t>
  </si>
  <si>
    <t/>
  </si>
  <si>
    <t>CC-CZ:</t>
  </si>
  <si>
    <t>Místo:</t>
  </si>
  <si>
    <t xml:space="preserve"> </t>
  </si>
  <si>
    <t>Datum:</t>
  </si>
  <si>
    <t>11. 12. 2018</t>
  </si>
  <si>
    <t>Zadavatel:</t>
  </si>
  <si>
    <t>IČ:</t>
  </si>
  <si>
    <t>Město Bohumín</t>
  </si>
  <si>
    <t>DIČ:</t>
  </si>
  <si>
    <t>Uchazeč:</t>
  </si>
  <si>
    <t>Vyplň údaj</t>
  </si>
  <si>
    <t>Projektant:</t>
  </si>
  <si>
    <t>R&amp;P PROJEKT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</si>
  <si>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</si>
  <si>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</si>
  <si>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</si>
  <si>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</si>
  <si>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</si>
  <si>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</si>
  <si>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</si>
  <si>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</si>
  <si>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</si>
  <si>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</si>
  <si>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</si>
  <si>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</si>
  <si>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</si>
  <si>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</si>
  <si>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</si>
  <si>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</si>
  <si>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</si>
  <si>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</si>
  <si>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</si>
  <si>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</si>
  <si>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</si>
  <si>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</si>
  <si>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</si>
  <si>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</si>
  <si>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</si>
  <si>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</si>
  <si>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</si>
  <si>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</si>
  <si>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</si>
  <si>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</si>
  <si>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</si>
  <si>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</si>
  <si>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</si>
  <si>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</si>
  <si>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</si>
  <si>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</si>
  <si>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</si>
  <si>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</si>
  <si>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</si>
  <si>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</si>
  <si>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</si>
  <si>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</si>
  <si>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</si>
  <si>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Vedlejší a ostatní náklady</t>
  </si>
  <si>
    <t>STA</t>
  </si>
  <si>
    <t>1</t>
  </si>
  <si>
    <t>{310e2944-450f-4995-b199-bc755eff33ed}</t>
  </si>
  <si>
    <t>2</t>
  </si>
  <si>
    <t>01</t>
  </si>
  <si>
    <t>{a18f6ec5-7319-40d3-908e-6c68965b7e3f}</t>
  </si>
  <si>
    <t>1) Krycí list soupisu</t>
  </si>
  <si>
    <t>2) Rekapitulace</t>
  </si>
  <si>
    <t>3) Soupis prací</t>
  </si>
  <si>
    <t>Zpět na list:</t>
  </si>
  <si>
    <t>Rekapitulace stavby</t>
  </si>
  <si>
    <t>KRYCÍ LIST SOUPISU</t>
  </si>
  <si>
    <t>Objekt:</t>
  </si>
  <si>
    <t>00 - Vedlejší a ostatní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</si>
  <si>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</si>
  <si>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</si>
  <si>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</si>
  <si>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</si>
  <si>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</si>
  <si>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</si>
  <si>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</si>
  <si>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</si>
  <si>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 xml:space="preserve">    VRN7 - Provozní vlivy</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</si>
  <si>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</si>
  <si>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</si>
  <si>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</si>
  <si>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</si>
  <si>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</si>
  <si>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</si>
  <si>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</si>
  <si>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</si>
  <si>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</si>
  <si>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</si>
  <si>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</si>
  <si>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</si>
  <si>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</si>
  <si>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</si>
  <si>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</si>
  <si>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</si>
  <si>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</si>
  <si>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</si>
  <si>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</si>
  <si>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</si>
  <si>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</si>
  <si>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</si>
  <si>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013294000</t>
  </si>
  <si>
    <t>Ostatní dokumentace</t>
  </si>
  <si>
    <t>kpl</t>
  </si>
  <si>
    <t>CS ÚRS 2018 01</t>
  </si>
  <si>
    <t>1024</t>
  </si>
  <si>
    <t>489076195</t>
  </si>
  <si>
    <t>PP</t>
  </si>
  <si>
    <t>VV</t>
  </si>
  <si>
    <t>"veškerá potřebná dodavatelská dokumentace, výrobní dokumentace, vzorky výrobků atd. - dle potřeb zhotovitele"</t>
  </si>
  <si>
    <t>Součet</t>
  </si>
  <si>
    <t>4</t>
  </si>
  <si>
    <t>VRN3</t>
  </si>
  <si>
    <t>Zařízení staveniště</t>
  </si>
  <si>
    <t>030001000</t>
  </si>
  <si>
    <t>1943845444</t>
  </si>
  <si>
    <t>"náklady na šatny, WC, skladové prostory, spotřebu energií atd. - dle potřeb zhotovitele"</t>
  </si>
  <si>
    <t>"vč. následné likvidace po skončení prací"</t>
  </si>
  <si>
    <t>VRN7</t>
  </si>
  <si>
    <t>Provozní vlivy</t>
  </si>
  <si>
    <t>3</t>
  </si>
  <si>
    <t>070001000</t>
  </si>
  <si>
    <t>1334671386</t>
  </si>
  <si>
    <t>"náklady vzniklé v souvislosti s provozem investora"</t>
  </si>
  <si>
    <t>VRN9</t>
  </si>
  <si>
    <t>Ostatní náklady</t>
  </si>
  <si>
    <t>090001000</t>
  </si>
  <si>
    <t>-2114996573</t>
  </si>
  <si>
    <t>"ostatní náklady potřebné pro dokončení díla"</t>
  </si>
  <si>
    <t>"náklady na koordinaci subdodavatelů, pojištění zhotovitele, dozory, BOZP atd. - dle potřeb zhotovitele"</t>
  </si>
  <si>
    <t>01 - ZŠ Bezručova - oprava sociálního zázemí</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</si>
  <si>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</si>
  <si>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</si>
  <si>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</si>
  <si>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</si>
  <si>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</si>
  <si>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</si>
  <si>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</si>
  <si>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</si>
  <si>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720 - Zdravotechnika</t>
  </si>
  <si>
    <t xml:space="preserve">    725 - Zdravotechnika - zařizovací předměty</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</si>
  <si>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</si>
  <si>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</si>
  <si>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</si>
  <si>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</si>
  <si>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</si>
  <si>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</si>
  <si>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M - Práce a dodávky M</t>
  </si>
  <si>
    <t xml:space="preserve">    21-M - Elektromontáže</t>
  </si>
  <si>
    <t>HSV</t>
  </si>
  <si>
    <t>Práce a dodávky HSV</t>
  </si>
  <si>
    <t>Svislé a kompletní konstrukce</t>
  </si>
  <si>
    <t>340271025</t>
  </si>
  <si>
    <t>Zazdívka otvorů v příčkách nebo stěnách plochy do 4 m2  tvárnicemi pórobetonovými tl 100 mm</t>
  </si>
  <si>
    <t>m2</t>
  </si>
  <si>
    <t>1360668406</t>
  </si>
  <si>
    <t>Zazdívka otvorů v příčkách nebo stěnách pórobetonovými tvárnicemi plochy přes 1 m2 do 4 m2, objemová hmotnost 500 kg/m3, tloušťka příčky 100 mm</t>
  </si>
  <si>
    <t>"dle výkresu číslo 011218-5,6,7 a technické zprávy"</t>
  </si>
  <si>
    <t>"nahrazení 30% příček" (2,1*(2,05+1,2*2+3,8+1,2*3)-0,6*2*5)*2*0,3</t>
  </si>
  <si>
    <t>"nadezdění příček" (0,1*(2,05+1,2*2+3,8*1,2*3))*2</t>
  </si>
  <si>
    <t>340271045</t>
  </si>
  <si>
    <t>Zazdívka otvorů v příčkách nebo stěnách plochy do 4 m2  tvárnicemi pórobetonovými tl 150 mm</t>
  </si>
  <si>
    <t>-325273675</t>
  </si>
  <si>
    <t>Zazdívka otvorů v příčkách nebo stěnách pórobetonovými tvárnicemi plochy přes 1 m2 do 4 m2, objemová hmotnost 500 kg/m3, tloušťka příčky 150 mm</t>
  </si>
  <si>
    <t>"nahrazení 30% příček" (4,15*2,6*2-0,6*2-0,8*2*2)*2*0,3</t>
  </si>
  <si>
    <t>342272205</t>
  </si>
  <si>
    <t>Příčka z pórobetonových hladkých tvárnic na tenkovrstvou maltu tl 50 mm</t>
  </si>
  <si>
    <t>-1368533887</t>
  </si>
  <si>
    <t>Příčky z pórobetonových tvárnic hladkých na tenké maltové lože objemová hmotnost do 500 kg/m3, tloušťka příčky 50 mm</t>
  </si>
  <si>
    <t>"obezdívka stoupaček" (4,15*0,2*2*4)*2</t>
  </si>
  <si>
    <t>6</t>
  </si>
  <si>
    <t>Úpravy povrchů, podlahy a osazování výplní</t>
  </si>
  <si>
    <t>612131101</t>
  </si>
  <si>
    <t>Cementový postřik vnitřních stěn nanášený celoplošně ručně</t>
  </si>
  <si>
    <t>-2081851823</t>
  </si>
  <si>
    <t>Podkladní a spojovací vrstva vnitřních omítaných ploch cementový postřik nanášený ručně celoplošně stěn</t>
  </si>
  <si>
    <t>"pod obklady" (2,2*(2,6*4+1,5*4+3,8*4+1,3*2+2,6*2+1,2*4+1*2+0,85*2+1,2*8+0,85*6+0,95*2)-0,8*2*6-0,6*2*12-0,9*1*2)*2*1,2</t>
  </si>
  <si>
    <t>(0,1*(2,05+1,2*2+3,8+1,2*3))*2*1,2</t>
  </si>
  <si>
    <t>"pod omítkou nad obklady" (1,95*(1,5*4+2,6*4+3,8*4+2,6*4)-0,9*0,6*4-0,9*0,5*2+0,1*(0,9*6+0,6*8+1,5*4))*2*1,2</t>
  </si>
  <si>
    <t>"vyspravení omítky na chodbě kolem vyměňovaných dveří" 1*2*2*1,2</t>
  </si>
  <si>
    <t>"parapety oken" (0,9*6)*0,1*2*1,2</t>
  </si>
  <si>
    <t>612131121</t>
  </si>
  <si>
    <t>Penetrační disperzní nátěr vnitřních stěn nanášený ručně</t>
  </si>
  <si>
    <t>1167802404</t>
  </si>
  <si>
    <t>Podkladní a spojovací vrstva vnitřních omítaných ploch penetrace akrylát-silikonová nanášená ručně stěn</t>
  </si>
  <si>
    <t>"omítka nad obklady" (1,95*(1,5*4+2,6*4+3,8*4+2,6*4)-0,9*0,6*4-0,9*0,5*2+0,1*(0,9*6+0,6*8+1,5*4))*2*1,2</t>
  </si>
  <si>
    <t>612142001</t>
  </si>
  <si>
    <t>Potažení vnitřních stěn sklovláknitým pletivem vtlačeným do tenkovrstvé hmoty</t>
  </si>
  <si>
    <t>945388783</t>
  </si>
  <si>
    <t>Potažení vnitřních ploch pletivem v ploše nebo pruzích, na plném podkladu sklovláknitým vtlačením do tmelu stěn</t>
  </si>
  <si>
    <t>PSC</t>
  </si>
  <si>
    <t xml:space="preserve">Poznámka k souboru cen:_x000D_
1. V cenách -2001 jsou započteny i náklady na tmel. </t>
  </si>
  <si>
    <t>7</t>
  </si>
  <si>
    <t>612331111</t>
  </si>
  <si>
    <t>Cementová omítka hrubá jednovrstvá zatřená vnitřních stěn nanášená ručně</t>
  </si>
  <si>
    <t>1432510901</t>
  </si>
  <si>
    <t>Omítka cementová vnitřních ploch nanášená ručně jednovrstvá, tloušťky do 10 mm hrubá zatřená svislých konstrukcí stěn</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</si>
  <si>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</si>
  <si>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8</t>
  </si>
  <si>
    <t>612331191</t>
  </si>
  <si>
    <t>Příplatek k cementové omítce vnitřních stěn za každých dalších 5 mm tloušťky ručně</t>
  </si>
  <si>
    <t>1946120396</t>
  </si>
  <si>
    <t>Omítka cementová vnitřních ploch nanášená ručně Příplatek k cenám za každých dalších i započatých 5 mm tloušťky omítky přes 10 mm stěn</t>
  </si>
  <si>
    <t>480,684*2</t>
  </si>
  <si>
    <t>9</t>
  </si>
  <si>
    <t>612341121</t>
  </si>
  <si>
    <t>Sádrová nebo vápenosádrová omítka hladká jednovrstvá vnitřních stěn nanášená ručně</t>
  </si>
  <si>
    <t>-127099672</t>
  </si>
  <si>
    <t>Omítka sádrová nebo vápenosádrová vnitřních ploch nanášená ručně jednovrstvá, tloušťky do 10 mm hladká svislých konstrukcí stěn</t>
  </si>
  <si>
    <t>10</t>
  </si>
  <si>
    <t>619991001</t>
  </si>
  <si>
    <t>Zakrytí podlah fólií přilepenou lepící páskou</t>
  </si>
  <si>
    <t>309450350</t>
  </si>
  <si>
    <t>Zakrytí vnitřních ploch před znečištěním včetně pozdějšího odkrytí podlah fólií přilepenou lepící páskou</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</si>
  <si>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</si>
  <si>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"dle výkresu číslo 011218-2,3,4,5,6,7 a technické zprávy"</t>
  </si>
  <si>
    <t>"podlahy na chodbách v blízkosti dotčených místností" 80*2</t>
  </si>
  <si>
    <t>11</t>
  </si>
  <si>
    <t>619991011</t>
  </si>
  <si>
    <t>Obalení konstrukcí a prvků fólií přilepenou lepící páskou</t>
  </si>
  <si>
    <t>-1725215295</t>
  </si>
  <si>
    <t>Zakrytí vnitřních ploch před znečištěním včetně pozdějšího odkrytí konstrukcí a prvků obalením fólií a přelepením páskou</t>
  </si>
  <si>
    <t>"zachované konstrukce potřebující zakrytí" 50*2</t>
  </si>
  <si>
    <t>"okna" (0,9*0,6*4+0,9*1,5*2)*2</t>
  </si>
  <si>
    <t>12</t>
  </si>
  <si>
    <t>632450134</t>
  </si>
  <si>
    <t>Vyrovnávací cementový potěr tl do 50 mm ze suchých směsí provedený v ploše</t>
  </si>
  <si>
    <t>-378232352</t>
  </si>
  <si>
    <t>Potěr cementový vyrovnávací ze suchých směsí v ploše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</si>
  <si>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</si>
  <si>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"vyrovnání podlahy - 30%" (1,5*2,6*2+2,6*3,8-2,05*1,3+0,85*1,2+1*1,2+1,3*3,8+1,2*0,85*3+1,2*0,95+0,1*0,6*5+0,15*(0,6+0,8*4))*0,3*2*1,2</t>
  </si>
  <si>
    <t>13</t>
  </si>
  <si>
    <t>632453413</t>
  </si>
  <si>
    <t>Potěr průmyslový samonivelační tl do 15 mm podkladní ze suchých směsí pro střední provoz</t>
  </si>
  <si>
    <t>80451192</t>
  </si>
  <si>
    <t>Potěr průmyslový samonivelační ze suchých směsí podkladní pro středně těžký provoz, tl. přes 10 do 15 mm</t>
  </si>
  <si>
    <t xml:space="preserve">Poznámka k souboru cen:_x000D_
1. Ceny –3411 až –3426 jsou určeny pro vyrovnání a zpevnění stávajích betonových konstrukcí před pokládkou krycí vrstvy průmyslových podlah. 2. Ceny –3451 až -3475 jsou určeny pro konečnou povrchovou úpravu průmyslových podlah. 3. V cenách jsou započteny i náklady na penetraci podkladu. </t>
  </si>
  <si>
    <t>"pod dlažbu" (1,5*2,6*2+2,6*3,8-2,05*1,3+0,85*1,2+1*1,2+1,3*3,8+1,2*0,85*3+1,2*0,95+0,1*0,6*5+0,15*(0,6+0,8*4))*2*1,2</t>
  </si>
  <si>
    <t>14</t>
  </si>
  <si>
    <t>632459115</t>
  </si>
  <si>
    <t>Příplatek k potěrům tl 10 mm za polymercementovou přísadu</t>
  </si>
  <si>
    <t>-1828614737</t>
  </si>
  <si>
    <t>Příplatky k cenám potěrů za polymercementovou přísadu pro tl. potěru 10 mm</t>
  </si>
  <si>
    <t>65,388</t>
  </si>
  <si>
    <t>642944121</t>
  </si>
  <si>
    <t>Osazování ocelových zárubní dodatečné pl do 2,5 m2</t>
  </si>
  <si>
    <t>kus</t>
  </si>
  <si>
    <t>1282269257</t>
  </si>
  <si>
    <t>Osazení ocelových dveřních zárubní lisovaných nebo z úhelníků dodatečně s vybetonováním prahu, plochy do 2,5 m2</t>
  </si>
  <si>
    <t xml:space="preserve">Poznámka k souboru cen:_x000D_
1. V cenách nejsou započteny náklady na dodání zárubní, tyto se oceňují ve specifikaci. </t>
  </si>
  <si>
    <t>"80" 4*2</t>
  </si>
  <si>
    <t>"60" 6*2</t>
  </si>
  <si>
    <t>16</t>
  </si>
  <si>
    <t>M</t>
  </si>
  <si>
    <t>55331113</t>
  </si>
  <si>
    <t>zárubeň ocelová pro běžné zdění hranatý profil 110 600 L/P</t>
  </si>
  <si>
    <t>80328735</t>
  </si>
  <si>
    <t>5*2</t>
  </si>
  <si>
    <t>17</t>
  </si>
  <si>
    <t>55331152</t>
  </si>
  <si>
    <t>zárubeň ocelová pro běžné zdění hranatý profil 160 600 L/P</t>
  </si>
  <si>
    <t>-531855396</t>
  </si>
  <si>
    <t>1*2</t>
  </si>
  <si>
    <t>18</t>
  </si>
  <si>
    <t>55331156</t>
  </si>
  <si>
    <t>zárubeň ocelová pro běžné zdění hranatý profil 160 800 L/P</t>
  </si>
  <si>
    <t>-2010231723</t>
  </si>
  <si>
    <t>4*2</t>
  </si>
  <si>
    <t>Ostatní konstrukce a práce, bourání</t>
  </si>
  <si>
    <t>19</t>
  </si>
  <si>
    <t>949101112</t>
  </si>
  <si>
    <t>Lešení pomocné pro objekty pozemních staveb s lešeňovou podlahou v do 3,5 m zatížení do 150 kg/m2</t>
  </si>
  <si>
    <t>-1583334250</t>
  </si>
  <si>
    <t>Lešení pomocné pracovní pro objekty pozemních staveb pro zatížení do 150 kg/m2, o výšce lešeňové podlahy přes 1,9 do 3,5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</si>
  <si>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</si>
  <si>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(1,5*2,6*2+2,6*3,8*2)*2</t>
  </si>
  <si>
    <t>20</t>
  </si>
  <si>
    <t>952901114</t>
  </si>
  <si>
    <t>Vyčištění budov bytové a občanské výstavby při výšce podlaží přes 4 m</t>
  </si>
  <si>
    <t>448426618</t>
  </si>
  <si>
    <t>Vyčištění budov nebo objektů před předáním do užívání budov bytové nebo občanské výstavby, světlé výšky podlaží přes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</si>
  <si>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</si>
  <si>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"dotčené místnosti" (1,5*2,6*2+2,6*3,8*2)*2</t>
  </si>
  <si>
    <t>"okolní chodby a místnosti" 80*2</t>
  </si>
  <si>
    <t>962031136</t>
  </si>
  <si>
    <t>Bourání příček z tvárnic nebo příčkovek tl do 150 mm</t>
  </si>
  <si>
    <t>-371852215</t>
  </si>
  <si>
    <t>Bourání příček z cihel, tvárnic nebo příčkovek z tvárnic nebo příčkovek pálených nebo nepálených na maltu vápennou nebo vápenocementovou, tl. do 150 mm</t>
  </si>
  <si>
    <t>"nahrazení 30% příček 10cm" (2,1*(2,05+1,2*2+3,8+1,2*3)-0,6*2*5)*2*0,3</t>
  </si>
  <si>
    <t>"nahrazení 30% příček 15cm" (4,15*2,6*2-0,6*2-0,8*2*2)*2*0,3</t>
  </si>
  <si>
    <t>22</t>
  </si>
  <si>
    <t>965042131</t>
  </si>
  <si>
    <t>Bourání podkladů pod dlažby nebo mazanin betonových nebo z litého asfaltu tl do 100 mm pl do 4 m2</t>
  </si>
  <si>
    <t>m3</t>
  </si>
  <si>
    <t>1693971085</t>
  </si>
  <si>
    <t>Bourání mazanin betonových nebo z litého asfaltu tl. do 100 mm, plochy do 4 m2</t>
  </si>
  <si>
    <t>"dle výkresu číslo 011218-2,3,4 a technické zprávy"</t>
  </si>
  <si>
    <t>"stávající podlaha v místě pisoárů" (0,1*1,75*1,4)*2</t>
  </si>
  <si>
    <t>"podklad keramických dlaždic" 54,85*0,015</t>
  </si>
  <si>
    <t>"vyrovnání podlahy - 30%" 0,05*(1,5*2,6*2+2,6*3,8-2,05*1,3+0,85*1,2+1*1,2+1,3*3,8+1,2*0,85*3+1,2*0,95+0,1*0,6*5+0,15*(0,6+0,8*4))*0,3*2*1,2</t>
  </si>
  <si>
    <t>23</t>
  </si>
  <si>
    <t>965081213</t>
  </si>
  <si>
    <t>Bourání podlah z dlaždic keramických nebo xylolitových tl do 10 mm plochy přes 1 m2</t>
  </si>
  <si>
    <t>-667110700</t>
  </si>
  <si>
    <t>Bourání podlah z dlaždic bez podkladního lože nebo mazaniny, s jakoukoliv výplní spár keramických nebo xylolitových tl. do 10 mm, plochy přes 1 m2</t>
  </si>
  <si>
    <t xml:space="preserve">Poznámka k souboru cen:_x000D_
1. Odsekání soklíků se oceňuje cenami souboru cen 965 08. </t>
  </si>
  <si>
    <t>"stávající podlaha"</t>
  </si>
  <si>
    <t>(1,5*2,6*2+2,6*3,8-2,05*1,3+0,85*1,2+1*1,2+1,3*3,8+1,2*(0,85*3+0,95)+0,1*1,8+0,1*0,6*5+0,15*(0,6+0,8*4))*2</t>
  </si>
  <si>
    <t>24</t>
  </si>
  <si>
    <t>968072455</t>
  </si>
  <si>
    <t>Vybourání kovových dveřních zárubní pl do 2 m2</t>
  </si>
  <si>
    <t>572290504</t>
  </si>
  <si>
    <t>Vybourání kovových rámů oken s křídly, dveřních zárubní, vrat, stěn, ostění nebo obkladů dveřních zárubní, plochy do 2 m2</t>
  </si>
  <si>
    <t xml:space="preserve">Poznámka k souboru cen:_x000D_
1. V cenách -2244 až -2559 jsou započteny i náklady na vyvěšení křídel. 2. Cenou -2641 se oceňuje i vybourání nosné ocelové konstrukce pro sádrokartonové příčky. </t>
  </si>
  <si>
    <t>"stávající dveře" (0,6*2*6+0,8*2*4)*2</t>
  </si>
  <si>
    <t>25</t>
  </si>
  <si>
    <t>978013191</t>
  </si>
  <si>
    <t>Otlučení (osekání) vnitřní vápenné nebo vápenocementové omítky stěn v rozsahu do 100 %</t>
  </si>
  <si>
    <t>-439805923</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</si>
  <si>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</si>
  <si>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 </t>
  </si>
  <si>
    <t>"stávající omítka nad keramickými obklady"</t>
  </si>
  <si>
    <t>(2,15*(3,8*2+1,5*2+2,6*4)+0,1*(1,2*6+3,8*2))*2</t>
  </si>
  <si>
    <t>(2,15*(3,8*2+1,5*2+2,6*4)+0,1*(1,2*4+2,05*2))*2</t>
  </si>
  <si>
    <t>(-0,9*0,6*4-0,9*0,7*2+0,1*(0,9*6+1,5*4+0,6*8))*2</t>
  </si>
  <si>
    <t>"vyspravení omítky na chodbě kolem vyměňovaných dveří" 1*2*2</t>
  </si>
  <si>
    <t>26</t>
  </si>
  <si>
    <t>978021191</t>
  </si>
  <si>
    <t>Otlučení (osekání) cementových omítek vnitřních stěn v rozsahu do 100 %</t>
  </si>
  <si>
    <t>-1546925395</t>
  </si>
  <si>
    <t>Otlučení cementových vnitřních ploch stěn, v rozsahu do 100 %</t>
  </si>
  <si>
    <t>"stávající omítka a lepicí hmoty pod keramickými obklady" (2*(1,2*8+0,85*6+0,95*2)-0,6*2*4)*2*2</t>
  </si>
  <si>
    <t>(2*(3,8*2+1,3*2+1,5*2+2,6*2)-0,8*2*3-0,6*2*4)*2*2</t>
  </si>
  <si>
    <t>(2*(2,6*4+1,5*2+3,8*2)-0,6*2*2-0,8*2*3)*2*2</t>
  </si>
  <si>
    <t>(2*(1,2*4+0,85*2+1*2)-0,6*2*2)*2*2</t>
  </si>
  <si>
    <t>(-0,9*0,8*2)*2*2</t>
  </si>
  <si>
    <t>(0,9*6)*0,1*2*2</t>
  </si>
  <si>
    <t>27</t>
  </si>
  <si>
    <t>978059541</t>
  </si>
  <si>
    <t>Odsekání a odebrání obkladů stěn z vnitřních obkládaček plochy přes 1 m2</t>
  </si>
  <si>
    <t>109416902</t>
  </si>
  <si>
    <t>Odsekání obkladů stěn včetně otlučení podkladní omítky až na zdivo z obkládaček vnitřních, z jakýchkoliv materiálů, plochy přes 1 m2</t>
  </si>
  <si>
    <t>"stávající keramické obklady" (2*(1,2*8+0,85*6+0,95*2)-0,6*2*4)*2</t>
  </si>
  <si>
    <t>(2*(3,8*2+1,3*2+1,5*2+2,6*2)-0,8*2*3-0,6*2*4)*2</t>
  </si>
  <si>
    <t>(2*(2,6*4+1,5*2+3,8*2)-0,6*2*2-0,8*2*3)*2</t>
  </si>
  <si>
    <t>(2*(1,2*4+0,85*2+1*2)-0,6*2*2)*2</t>
  </si>
  <si>
    <t>-0,9*0,8*2*2</t>
  </si>
  <si>
    <t>(0,9*6)*0,1*2</t>
  </si>
  <si>
    <t>28</t>
  </si>
  <si>
    <t>9-demont1</t>
  </si>
  <si>
    <t>Demontáž držáku papírových utěrek vč. ukotvení a příslušenství</t>
  </si>
  <si>
    <t>1863513326</t>
  </si>
  <si>
    <t>2*2</t>
  </si>
  <si>
    <t>29</t>
  </si>
  <si>
    <t>9-demont2</t>
  </si>
  <si>
    <t>Demontáž držáku toaletního papíru vč. ukotvení a příslušenství</t>
  </si>
  <si>
    <t>-929459759</t>
  </si>
  <si>
    <t>30</t>
  </si>
  <si>
    <t>9-demont3</t>
  </si>
  <si>
    <t>Demontáž dávkovače tekutého mýdla vč. ukotvení a příslušenství</t>
  </si>
  <si>
    <t>1971168226</t>
  </si>
  <si>
    <t>31</t>
  </si>
  <si>
    <t>9-demont4</t>
  </si>
  <si>
    <t>Demontáž ostatních drobných výrobků na stěnách (zrcadla atd.) vč. ukotvení a příslušenství</t>
  </si>
  <si>
    <t>-839524685</t>
  </si>
  <si>
    <t>32</t>
  </si>
  <si>
    <t>9-tesn</t>
  </si>
  <si>
    <t>D+M Utěsnění prostupů potrubí ZTI střechou</t>
  </si>
  <si>
    <t>-1949565668</t>
  </si>
  <si>
    <t>"provedení a materiály dle technické zprávy, oddílu 5.7 - těsnící prvky, manžety, tmel atd." 3</t>
  </si>
  <si>
    <t>997</t>
  </si>
  <si>
    <t>Přesun sutě</t>
  </si>
  <si>
    <t>33</t>
  </si>
  <si>
    <t>997013152</t>
  </si>
  <si>
    <t>Vnitrostaveništní doprava suti a vybouraných hmot pro budovy v do 9 m s omezením mechanizace</t>
  </si>
  <si>
    <t>t</t>
  </si>
  <si>
    <t>1953105437</t>
  </si>
  <si>
    <t>Vnitrostaveništní doprava suti a vybouraných hmot vodorovně do 50 m svisle s omezením mechanizace pro budovy a haly výšky přes 6 do 9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</si>
  <si>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</si>
  <si>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34</t>
  </si>
  <si>
    <t>997013501</t>
  </si>
  <si>
    <t>Odvoz suti a vybouraných hmot na skládku nebo meziskládku do 1 km se složením</t>
  </si>
  <si>
    <t>1107215573</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</si>
  <si>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</si>
  <si>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</si>
  <si>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35</t>
  </si>
  <si>
    <t>997013509</t>
  </si>
  <si>
    <t>Příplatek k odvozu suti a vybouraných hmot na skládku ZKD 1 km přes 1 km</t>
  </si>
  <si>
    <t>-167796651</t>
  </si>
  <si>
    <t>Odvoz suti a vybouraných hmot na skládku nebo meziskládku se složením, na vzdálenost Příplatek k ceně za každý další i započatý 1 km přes 1 km</t>
  </si>
  <si>
    <t>59,708*9 'Přepočtené koeficientem množství</t>
  </si>
  <si>
    <t>36</t>
  </si>
  <si>
    <t>997013831</t>
  </si>
  <si>
    <t>Poplatek za uložení na skládce (skládkovné) stavebního odpadu směsného kód odpadu 170 904</t>
  </si>
  <si>
    <t>-1414678817</t>
  </si>
  <si>
    <t>Poplatek za uložení stavebního odpadu na skládce (skládkovné) směsného stavebního a demoličního zatříděného do Katalogu odpadů pod kódem 170 904</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</si>
  <si>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</si>
  <si>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</si>
  <si>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</si>
  <si>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37</t>
  </si>
  <si>
    <t>998018002</t>
  </si>
  <si>
    <t>Přesun hmot ruční pro budovy v do 12 m</t>
  </si>
  <si>
    <t>-288153966</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</si>
  <si>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</si>
  <si>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</si>
  <si>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</si>
  <si>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</si>
  <si>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</si>
  <si>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</si>
  <si>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38</t>
  </si>
  <si>
    <t>711199101</t>
  </si>
  <si>
    <t>Provedení těsnícího pásu do spoje dilatační nebo styčné spáry podlaha - stěna</t>
  </si>
  <si>
    <t>m</t>
  </si>
  <si>
    <t>-1415852490</t>
  </si>
  <si>
    <t>Provedení izolace proti zemní vlhkosti hydroizolační stěrkou doplňků vodotěsné těsnící pásky pro dilatační a styčné spáry</t>
  </si>
  <si>
    <t xml:space="preserve">Poznámka k souboru cen:_x000D_
1. V cenách nejsou započteny náklady na dodávku materiálu, tyto se oceňují ve specifikaci. </t>
  </si>
  <si>
    <t>(2,6*4+1,5*4+2,6*2+3,8*2+1,3*2+2,6*2+0,85*8+1,2*8+1*2+1,2*2+0,95*2+1,2*2-0,6*12-0,8*6+45)*2*1,15</t>
  </si>
  <si>
    <t>39</t>
  </si>
  <si>
    <t>28355200</t>
  </si>
  <si>
    <t>páska těsnící hydroizolačních stěrek pro vysoké zatížení 120 mm x 10 m</t>
  </si>
  <si>
    <t>1060557431</t>
  </si>
  <si>
    <t>218,73*1,2</t>
  </si>
  <si>
    <t>40</t>
  </si>
  <si>
    <t>711413111</t>
  </si>
  <si>
    <t>Izolace proti vodě za studena vodorovné těsnicí hmotou</t>
  </si>
  <si>
    <t>1561460993</t>
  </si>
  <si>
    <t>Izolace proti povrchové a podpovrchové vodě natěradly a tmely za studena na ploše vodorovné V těsnicí hmotou dvousložkovou bitumenovou</t>
  </si>
  <si>
    <t>"pod dlažbou" (1,5*2,6*2+2,6*3,8-2,05*1,3+0,85*1,2+1*1,2+1,3*3,8+1,2*0,85*3+0,95*1,2+0,1*0,6*5+0,15*(0,6+0,8*4))*2*1,2*1,15</t>
  </si>
  <si>
    <t>41</t>
  </si>
  <si>
    <t>711413121</t>
  </si>
  <si>
    <t>Izolace proti vodě za studena svislé těsnicí hmotou dvousložkovou bitumenovou</t>
  </si>
  <si>
    <t>92138901</t>
  </si>
  <si>
    <t>Izolace proti povrchové a podpovrchové vodě natěradly a tmely za studena na ploše svislé S těsnicí hmotou dvousložkovou bitumenovou</t>
  </si>
  <si>
    <t>"za umyvadly" 6*1,5*2*2*1,2*1,2</t>
  </si>
  <si>
    <t>"za pisoáry" 6*1,5*2*1,2*1,2</t>
  </si>
  <si>
    <t>"vytažení na stěny" (0,25*(2,6*4+1,5*4+2,6*2+3,8*4+1,3*2+1,2*4+1*2+0,85*2+1,2*8+0,95*2+0,85*6-0,6*12-0,8*6))*2*1,2*1,2</t>
  </si>
  <si>
    <t>42</t>
  </si>
  <si>
    <t>998711102</t>
  </si>
  <si>
    <t>Přesun hmot tonážní pro izolace proti vodě, vlhkosti a plynům v objektech výšky do 12 m</t>
  </si>
  <si>
    <t>-1403181529</t>
  </si>
  <si>
    <t>Přesun hmot pro izolace proti vodě, vlhkosti a plynům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</si>
  <si>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</si>
  <si>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43</t>
  </si>
  <si>
    <t>998711181</t>
  </si>
  <si>
    <t>Příplatek k přesunu hmot tonážní 711 prováděný bez použití mechanizace</t>
  </si>
  <si>
    <t>767679085</t>
  </si>
  <si>
    <t>Přesun hmot pro izolace proti vodě, vlhkosti a plynům stanovený z hmotnosti přesunovaného materiálu Příplatek k cenám za přesun prováděný bez použití mechanizace pro jakoukoliv výšku objektu</t>
  </si>
  <si>
    <t>720</t>
  </si>
  <si>
    <t>Zdravotechnika</t>
  </si>
  <si>
    <t>44</t>
  </si>
  <si>
    <t>720-ZTI</t>
  </si>
  <si>
    <t>Zdravotechnika (dle dílčího rozpočtu)</t>
  </si>
  <si>
    <t>824117705</t>
  </si>
  <si>
    <t>725</t>
  </si>
  <si>
    <t>Zdravotechnika - zařizovací předměty</t>
  </si>
  <si>
    <t>45</t>
  </si>
  <si>
    <t>725291511</t>
  </si>
  <si>
    <t>Doplňky zařízení koupelen a záchodů plastové dávkovač tekutého mýdla na 350 ml</t>
  </si>
  <si>
    <t>soubor</t>
  </si>
  <si>
    <t>408408120</t>
  </si>
  <si>
    <t>46</t>
  </si>
  <si>
    <t>725291621</t>
  </si>
  <si>
    <t>Doplňky zařízení koupelen a záchodů nerezové zásobník toaletních papírů</t>
  </si>
  <si>
    <t>457343226</t>
  </si>
  <si>
    <t>Doplňky zařízení koupelen a záchodů nerezové zásobník toaletních papírů d=300 mm</t>
  </si>
  <si>
    <t>6*2</t>
  </si>
  <si>
    <t>47</t>
  </si>
  <si>
    <t>725291631</t>
  </si>
  <si>
    <t>Doplňky zařízení koupelen a záchodů nerezové zásobník papírových ručníků</t>
  </si>
  <si>
    <t>1482045954</t>
  </si>
  <si>
    <t>48</t>
  </si>
  <si>
    <t>725-koše</t>
  </si>
  <si>
    <t>D+M Odpadkový koš</t>
  </si>
  <si>
    <t>1512402590</t>
  </si>
  <si>
    <t>49</t>
  </si>
  <si>
    <t>998725102</t>
  </si>
  <si>
    <t>Přesun hmot tonážní pro zařizovací předměty v objektech v do 12 m</t>
  </si>
  <si>
    <t>1293004113</t>
  </si>
  <si>
    <t>Přesun hmot pro zařizovací předměty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</si>
  <si>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</si>
  <si>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50</t>
  </si>
  <si>
    <t>998725181</t>
  </si>
  <si>
    <t>Příplatek k přesunu hmot tonážní 725 prováděný bez použití mechanizace</t>
  </si>
  <si>
    <t>660546310</t>
  </si>
  <si>
    <t>Přesun hmot pro zařizovací předměty stanovený z hmotnosti přesunovaného materiálu Příplatek k cenám za přesun prováděný bez použití mechanizace pro jakoukoliv výšku objektu</t>
  </si>
  <si>
    <t>766</t>
  </si>
  <si>
    <t>Konstrukce truhlářské</t>
  </si>
  <si>
    <t>51</t>
  </si>
  <si>
    <t>766660001</t>
  </si>
  <si>
    <t>Montáž dveřních křídel otvíravých 1křídlových š do 0,8 m do ocelové zárubně</t>
  </si>
  <si>
    <t>-1354103392</t>
  </si>
  <si>
    <t>Montáž dveřních křídel dřevěných nebo plastových otevíravých do ocelové zárubně povrchově upravených jednokřídlových, šířky do 800 mm</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</si>
  <si>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</si>
  <si>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52</t>
  </si>
  <si>
    <t>61160126</t>
  </si>
  <si>
    <t>dveře dřevěné vnitřní hladké plné 1křídlové bílé 60x197cm</t>
  </si>
  <si>
    <t>349977994</t>
  </si>
  <si>
    <t>53</t>
  </si>
  <si>
    <t>61160186</t>
  </si>
  <si>
    <t>dveře dřevěné vnitřní hladké plné 1křídlové bílé 80x197cm</t>
  </si>
  <si>
    <t>340630605</t>
  </si>
  <si>
    <t>54</t>
  </si>
  <si>
    <t>766660717</t>
  </si>
  <si>
    <t>Montáž dveřních křídel samozavírače na ocelovou zárubeň</t>
  </si>
  <si>
    <t>-1456541637</t>
  </si>
  <si>
    <t>Montáž dveřních doplňků samozavírače na zárubeň ocelovou</t>
  </si>
  <si>
    <t xml:space="preserve">Poznámka k souboru cen:_x000D_
1. V ceně -0722 je započtena montáž zámku, zámkové vložky a osazení štítku s klikou. </t>
  </si>
  <si>
    <t>55</t>
  </si>
  <si>
    <t>54917265</t>
  </si>
  <si>
    <t>samozavírač dveří hydraulický K214 č.14 zlatá bronz</t>
  </si>
  <si>
    <t>-1581083651</t>
  </si>
  <si>
    <t>56</t>
  </si>
  <si>
    <t>766660722</t>
  </si>
  <si>
    <t>Montáž dveřního kování - zámku</t>
  </si>
  <si>
    <t>-687378992</t>
  </si>
  <si>
    <t>Montáž dveřních doplňků dveřního kování zámku</t>
  </si>
  <si>
    <t>57</t>
  </si>
  <si>
    <t>54925015</t>
  </si>
  <si>
    <t>zámek dveřní dozický</t>
  </si>
  <si>
    <t>-1891440386</t>
  </si>
  <si>
    <t>58</t>
  </si>
  <si>
    <t>54914120</t>
  </si>
  <si>
    <t>kování dveřní klika-klika</t>
  </si>
  <si>
    <t>162950760</t>
  </si>
  <si>
    <t>59</t>
  </si>
  <si>
    <t>54926400</t>
  </si>
  <si>
    <t>zámek dveřní WC</t>
  </si>
  <si>
    <t>396483417</t>
  </si>
  <si>
    <t>60</t>
  </si>
  <si>
    <t>766-tab</t>
  </si>
  <si>
    <t>D+M Tabulka plastová označení dveří - WC chlapci (dívky)</t>
  </si>
  <si>
    <t>-1762171358</t>
  </si>
  <si>
    <t>61</t>
  </si>
  <si>
    <t>766-zar</t>
  </si>
  <si>
    <t>D+M Pryžová zarážka dveří</t>
  </si>
  <si>
    <t>7676280</t>
  </si>
  <si>
    <t>62</t>
  </si>
  <si>
    <t>998766102</t>
  </si>
  <si>
    <t>Přesun hmot tonážní pro konstrukce truhlářské v objektech v do 12 m</t>
  </si>
  <si>
    <t>-419363325</t>
  </si>
  <si>
    <t>Přesun hmot pro konstrukce truhlářské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</si>
  <si>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</si>
  <si>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63</t>
  </si>
  <si>
    <t>998766181</t>
  </si>
  <si>
    <t>Příplatek k přesunu hmot tonážní 766 prováděný bez použití mechanizace</t>
  </si>
  <si>
    <t>-1751690297</t>
  </si>
  <si>
    <t>Přesun hmot pro konstrukce truhlářské stanovený z hmotnosti přesunovaného materiálu Příplatek k ceně za přesun prováděný bez použití mechanizace pro jakoukoliv výšku objektu</t>
  </si>
  <si>
    <t>767</t>
  </si>
  <si>
    <t>Konstrukce zámečnické</t>
  </si>
  <si>
    <t>64</t>
  </si>
  <si>
    <t>767584522</t>
  </si>
  <si>
    <t>Montáž podhledů kazetových 600x600 mm do betonu</t>
  </si>
  <si>
    <t>1748499808</t>
  </si>
  <si>
    <t>Montáž kovových podhledů kazetových, na nosný rošt do betonové konstrukce, z kazet vel. 600 x 600 mm</t>
  </si>
  <si>
    <t xml:space="preserve">Poznámka k souboru cen:_x000D_
1. Cenami -5114 a -5115 se oceňuje jen úprava lamel a kazet na obvodu ploch projektovaných kosoúhlých nebo zakřivených konstrukcí. 2. Cenami -5101 až -5103 nelze oceňovat pomocné konstrukce z profilů; tyto práce se oceňují cenami souboru cen 767 99- Montáž ostatních atypických zámečnických konstrukcí. 3. V cenách -3341 až -4703 není započtena montáž doplňků podhledů; tyto práce se oceňují cenami souboru cen 767 58-51 Montáž doplňků podhledů pomocných konstrukcí. </t>
  </si>
  <si>
    <t>"stropy (vč. montáže lišt, rohů, doplňků)" (2,6*3,8*2+2,6*1,5*2)*2*1,15</t>
  </si>
  <si>
    <t>65</t>
  </si>
  <si>
    <t>59030570</t>
  </si>
  <si>
    <t>podhled kazetový bez děrování, tl. 10 mm, 600 x 600 mm minerální impregnované desky</t>
  </si>
  <si>
    <t>977877168</t>
  </si>
  <si>
    <t>"stropy (vč. dodávky lišt, rohů, doplňků)" (2,6*3,8*2+2,6*1,5*2)*2*1,15*1,1</t>
  </si>
  <si>
    <t>66</t>
  </si>
  <si>
    <t>998767102</t>
  </si>
  <si>
    <t>Přesun hmot tonážní pro zámečnické konstrukce v objektech v do 12 m</t>
  </si>
  <si>
    <t>277759010</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</si>
  <si>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</si>
  <si>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</si>
  <si>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67</t>
  </si>
  <si>
    <t>998767181</t>
  </si>
  <si>
    <t>Příplatek k přesunu hmot tonážní 767 prováděný bez použití mechanizace</t>
  </si>
  <si>
    <t>1480697393</t>
  </si>
  <si>
    <t>Přesun hmot pro zámečnické konstrukce stanovený z hmotnosti přesunovaného materiálu Příplatek k cenám za přesun prováděný bez použití mechanizace pro jakoukoliv výšku objektu</t>
  </si>
  <si>
    <t>771</t>
  </si>
  <si>
    <t>Podlahy z dlaždic</t>
  </si>
  <si>
    <t>68</t>
  </si>
  <si>
    <t>771574351</t>
  </si>
  <si>
    <t>Montáž podlah keramických režných protiskluz lepených rychletuhnoucím flexi lepidlem do 50 ks/ m2</t>
  </si>
  <si>
    <t>-2097592837</t>
  </si>
  <si>
    <t>Montáž podlah z dlaždic keramických lepených flexibilním lepidlem rychletuhnoucím režných nebo glazovaných protiskluzných nebo reliefovaných do 50 ks/ m2</t>
  </si>
  <si>
    <t>"dlažba" (1,5*2,6*2+2,6*3,8-2,05*1,3+0,85*1,2+1*1,2+1,3*3,8+1,2*0,85*3+1,2*0,95+0,1*0,6*5+0,15*(0,6+0,8*4))*2*1,2</t>
  </si>
  <si>
    <t>69</t>
  </si>
  <si>
    <t>59761507</t>
  </si>
  <si>
    <t>dlažba keramická tl. 9mm barevná protiskluzná 400x200mm (dle výběru investora)</t>
  </si>
  <si>
    <t>-2101809901</t>
  </si>
  <si>
    <t>65,388*1,1</t>
  </si>
  <si>
    <t>70</t>
  </si>
  <si>
    <t>771579196</t>
  </si>
  <si>
    <t>Příplatek k montáž podlah keramických za spárování tmelem dvousložkovým</t>
  </si>
  <si>
    <t>-602484336</t>
  </si>
  <si>
    <t>Montáž podlah z dlaždic keramických Příplatek k cenám za dvousložkový spárovací tmel</t>
  </si>
  <si>
    <t>71</t>
  </si>
  <si>
    <t>771591111</t>
  </si>
  <si>
    <t>Podlahy penetrace podkladu</t>
  </si>
  <si>
    <t>-1811610815</t>
  </si>
  <si>
    <t>Podlahy - ostatní práce penetrace podkladu</t>
  </si>
  <si>
    <t xml:space="preserve">Poznámka k souboru cen:_x000D_
1. Množství měrných jednotek u ceny -1185 se stanoví podle počtu řezaných dlaždic, nezávisle na jejich velikosti. 2. Položkou -1185 lze ocenit provádění více řezů na jednom kusu dlažby. </t>
  </si>
  <si>
    <t>72</t>
  </si>
  <si>
    <t>771591115</t>
  </si>
  <si>
    <t>Podlahy spárování silikonem</t>
  </si>
  <si>
    <t>281249782</t>
  </si>
  <si>
    <t>Podlahy - ostatní práce spárování silikonem</t>
  </si>
  <si>
    <t>"dlažba" (2,6*6+1,5*4+3,8*4+1,3*2+1,2*12+0,85*8+1*2+0,95*2+150)*2*1,2</t>
  </si>
  <si>
    <t>73</t>
  </si>
  <si>
    <t>771591185</t>
  </si>
  <si>
    <t>Podlahy řezání keramických dlaždic rovné</t>
  </si>
  <si>
    <t>1836759133</t>
  </si>
  <si>
    <t>Podlahy - ostatní práce řezání dlaždic keramických rovné</t>
  </si>
  <si>
    <t>120</t>
  </si>
  <si>
    <t>74</t>
  </si>
  <si>
    <t>998771102</t>
  </si>
  <si>
    <t>Přesun hmot tonážní pro podlahy z dlaždic v objektech v do 12 m</t>
  </si>
  <si>
    <t>-1824631472</t>
  </si>
  <si>
    <t>Přesun hmot pro podlahy z dlaždic stanovený z hmotnosti přesunovaného materiálu vodorovná dopravní vzdálenost do 50 m v objektech výšky přes 6 do 12 m</t>
  </si>
  <si>
    <t>75</t>
  </si>
  <si>
    <t>998771181</t>
  </si>
  <si>
    <t>Příplatek k přesunu hmot tonážní 771 prováděný bez použití mechanizace</t>
  </si>
  <si>
    <t>1613054930</t>
  </si>
  <si>
    <t>Přesun hmot pro podlahy z dlaždic stanovený z hmotnosti přesunovaného materiálu Příplatek k ceně za přesun prováděný bez použití mechanizace pro jakoukoliv výšku objektu</t>
  </si>
  <si>
    <t>781</t>
  </si>
  <si>
    <t>Dokončovací práce - obklady</t>
  </si>
  <si>
    <t>76</t>
  </si>
  <si>
    <t>781414111</t>
  </si>
  <si>
    <t>Montáž obkladaček vnitřních pravoúhlých pórovinových do 22 ks/m2 lepených flexibilním lepidlem</t>
  </si>
  <si>
    <t>1383696026</t>
  </si>
  <si>
    <t>Montáž obkladů vnitřních stěn z obkladaček a dekorů (listel) pórovinových lepených flexibilním lepidlem z obkladaček pravoúhlých do 22 ks/m2</t>
  </si>
  <si>
    <t>"obklady" (2,2*(2,6*4+1,5*4+3,8*4+1,3*2+2,6*2+1,2*4+1*2+0,85*2+1,2*8+0,85*6+0,95*2)-0,8*2*6-0,6*2*12-0,9*1*2)*2*1,2</t>
  </si>
  <si>
    <t>77</t>
  </si>
  <si>
    <t>781419195</t>
  </si>
  <si>
    <t>Příplatek k montáži obkladů vnitřních pórovinových za spárování bílým cementem</t>
  </si>
  <si>
    <t>2141287711</t>
  </si>
  <si>
    <t>Montáž obkladů vnitřních stěn z obkladaček a dekorů (listel) pórovinových Příplatek k cenám obkladaček za spárování cement bílý</t>
  </si>
  <si>
    <t>281,484</t>
  </si>
  <si>
    <t>78</t>
  </si>
  <si>
    <t>781419196</t>
  </si>
  <si>
    <t>Příplatek k montáži obkladů vnitřních pórovinových za spárování akrylem</t>
  </si>
  <si>
    <t>-19008720</t>
  </si>
  <si>
    <t>Montáž obkladů vnitřních stěn z obkladaček a dekorů (listel) pórovinových Příplatek k cenám obkladaček za spárování akrylem</t>
  </si>
  <si>
    <t>(2,05*2+1,3*2+1,2*2+3,8*2+1,2*2*3+1,5*4+2,6*4+3,8*4+2,6*4)*2*1,2</t>
  </si>
  <si>
    <t>79</t>
  </si>
  <si>
    <t>781419197</t>
  </si>
  <si>
    <t>Příplatek k montáži obkladů vnitřních pórovinových za spárování silikonem</t>
  </si>
  <si>
    <t>-1174073763</t>
  </si>
  <si>
    <t>Montáž obkladů vnitřních stěn z obkladaček a dekorů (listel) pórovinových Příplatek k cenám obkladaček za spárování silikonem</t>
  </si>
  <si>
    <t>320*2*1,2</t>
  </si>
  <si>
    <t>80</t>
  </si>
  <si>
    <t>781495185</t>
  </si>
  <si>
    <t>Řezání rovné keramických obkládaček</t>
  </si>
  <si>
    <t>1795950713</t>
  </si>
  <si>
    <t>Ostatní prvky řezání obkladaček rovné</t>
  </si>
  <si>
    <t xml:space="preserve">Poznámka k souboru cen:_x000D_
1. Množství měrných jednotek u ceny -5185 se stanoví podle počtu řezaných obkladaček, nezávisle na jejich velikosti. 2. Položkou -5185 lze ocenit provádění více řezů na jednom kusu obkladu. </t>
  </si>
  <si>
    <t>140*2</t>
  </si>
  <si>
    <t>81</t>
  </si>
  <si>
    <t>781674112</t>
  </si>
  <si>
    <t>Montáž obkladů parapetů šířky do 150 mm z dlaždic keramických lepených flexibilním lepidlem</t>
  </si>
  <si>
    <t>-1849493837</t>
  </si>
  <si>
    <t>Montáž obkladů parapetů z dlaždic keramických lepených flexibilním lepidlem, šířky parapetu přes 100 do 150 mm</t>
  </si>
  <si>
    <t>(0,9*6)*2*1,2</t>
  </si>
  <si>
    <t>82</t>
  </si>
  <si>
    <t>59761071</t>
  </si>
  <si>
    <t>obkládačky keramické tl. 8mm barevné 400x200mm (dle výběru investora)</t>
  </si>
  <si>
    <t>-880638253</t>
  </si>
  <si>
    <t>(281,484+12,96*0,1)*1,1</t>
  </si>
  <si>
    <t>83</t>
  </si>
  <si>
    <t>781495111</t>
  </si>
  <si>
    <t>Penetrace podkladu vnitřních obkladů</t>
  </si>
  <si>
    <t>-2001373894</t>
  </si>
  <si>
    <t>Ostatní prvky ostatní práce penetrace podkladu</t>
  </si>
  <si>
    <t>12,96*0,1</t>
  </si>
  <si>
    <t>84</t>
  </si>
  <si>
    <t>998781102</t>
  </si>
  <si>
    <t>Přesun hmot tonážní pro obklady keramické v objektech v do 12 m</t>
  </si>
  <si>
    <t>-578518719</t>
  </si>
  <si>
    <t>Přesun hmot pro obklady keramické stanovený z hmotnosti přesunovaného materiálu vodorovná dopravní vzdálenost do 50 m v objektech výšky přes 6 do 12 m</t>
  </si>
  <si>
    <t>85</t>
  </si>
  <si>
    <t>998781181</t>
  </si>
  <si>
    <t>Příplatek k přesunu hmot tonážní 781 prováděný bez použití mechanizace</t>
  </si>
  <si>
    <t>1160011161</t>
  </si>
  <si>
    <t>Přesun hmot pro obklady keramické stanovený z hmotnosti přesunovaného materiálu Příplatek k cenám za přesun prováděný bez použití mechanizace pro jakoukoliv výšku objektu</t>
  </si>
  <si>
    <t>783</t>
  </si>
  <si>
    <t>Dokončovací práce - nátěry</t>
  </si>
  <si>
    <t>86</t>
  </si>
  <si>
    <t>783301303</t>
  </si>
  <si>
    <t>Bezoplachové odrezivění zámečnických konstrukcí</t>
  </si>
  <si>
    <t>1431874023</t>
  </si>
  <si>
    <t>Příprava podkladu zámečnických konstrukcí před provedením nátěru odrezivění odrezovačem bezoplachovým</t>
  </si>
  <si>
    <t>"zárubně dveří" (4,8*0,4*4+4,6*0,4*1+4,6*0,3*5)*2</t>
  </si>
  <si>
    <t>"rozvody vytápění, technické rozvody atd." 250</t>
  </si>
  <si>
    <t>87</t>
  </si>
  <si>
    <t>783301313</t>
  </si>
  <si>
    <t>Odmaštění zámečnických konstrukcí ředidlovým odmašťovačem</t>
  </si>
  <si>
    <t>1752156056</t>
  </si>
  <si>
    <t>Příprava podkladu zámečnických konstrukcí před provedením nátěru odmaštění odmašťovačem ředidlovým</t>
  </si>
  <si>
    <t>88</t>
  </si>
  <si>
    <t>783301401</t>
  </si>
  <si>
    <t>Ometení zámečnických konstrukcí</t>
  </si>
  <si>
    <t>-2074409657</t>
  </si>
  <si>
    <t>Příprava podkladu zámečnických konstrukcí před provedením nátěru ometení</t>
  </si>
  <si>
    <t>89</t>
  </si>
  <si>
    <t>783306807</t>
  </si>
  <si>
    <t>Odstranění nátěru ze zámečnických konstrukcí odstraňovačem nátěrů</t>
  </si>
  <si>
    <t>2002135000</t>
  </si>
  <si>
    <t>Odstranění nátěrů ze zámečnických konstrukcí odstraňovačem nátěrů s obroušením</t>
  </si>
  <si>
    <t>90</t>
  </si>
  <si>
    <t>783314201</t>
  </si>
  <si>
    <t>Základní antikorozní jednonásobný syntetický standardní nátěr zámečnických konstrukcí</t>
  </si>
  <si>
    <t>-1400299290</t>
  </si>
  <si>
    <t>Základní antikorozní nátěr zámečnických konstrukcí jednonásobný syntetický standardní</t>
  </si>
  <si>
    <t>91</t>
  </si>
  <si>
    <t>783315101</t>
  </si>
  <si>
    <t>Mezinátěr jednonásobný syntetický standardní zámečnických konstrukcí</t>
  </si>
  <si>
    <t>-1264039946</t>
  </si>
  <si>
    <t>Mezinátěr zámečnických konstrukcí jednonásobný syntetický standardní</t>
  </si>
  <si>
    <t>92</t>
  </si>
  <si>
    <t>783317101</t>
  </si>
  <si>
    <t>Krycí jednonásobný syntetický standardní nátěr zámečnických konstrukcí</t>
  </si>
  <si>
    <t>-1377253455</t>
  </si>
  <si>
    <t>Krycí nátěr (email) zámečnických konstrukcí jednonásobný syntetický standardní</t>
  </si>
  <si>
    <t>93</t>
  </si>
  <si>
    <t>783322101</t>
  </si>
  <si>
    <t>Tmelení včetně přebroušení zámečnických konstrukcí disperzním tmelem</t>
  </si>
  <si>
    <t>-823416151</t>
  </si>
  <si>
    <t>Tmelení zámečnických konstrukcí včetně přebroušení tmelených míst, tmelem disperzním akrylátovým nebo latexovým</t>
  </si>
  <si>
    <t>784</t>
  </si>
  <si>
    <t>Dokončovací práce - malby a tapety</t>
  </si>
  <si>
    <t>94</t>
  </si>
  <si>
    <t>784111003</t>
  </si>
  <si>
    <t>Oprášení (ometení ) podkladu v místnostech výšky do 5,00 m</t>
  </si>
  <si>
    <t>-638115776</t>
  </si>
  <si>
    <t>Oprášení (ometení) podkladu v místnostech výšky přes 3,80 do 5,00 m</t>
  </si>
  <si>
    <t>"po osekání omítky pod keramickými obklady" (2*(1,2*8+0,85*6+0,95*2)-0,6*2*4)*2</t>
  </si>
  <si>
    <t>"po osekání omítky nad keramickými obklady"</t>
  </si>
  <si>
    <t>95</t>
  </si>
  <si>
    <t>784181123</t>
  </si>
  <si>
    <t>Hloubková jednonásobná penetrace podkladu v místnostech výšky do 5,00 m</t>
  </si>
  <si>
    <t>-1102270744</t>
  </si>
  <si>
    <t>Penetrace podkladu jednonásobná hloubková v místnostech výšky přes 3,80 do 5,00 m</t>
  </si>
  <si>
    <t>"dle výměry omítek a podhledů"</t>
  </si>
  <si>
    <t>"stropy" 63,388</t>
  </si>
  <si>
    <t>"stěny" 197,904</t>
  </si>
  <si>
    <t>96</t>
  </si>
  <si>
    <t>784191003</t>
  </si>
  <si>
    <t>Čištění vnitřních ploch oken dvojitých nebo zdvojených po provedení malířských prací</t>
  </si>
  <si>
    <t>-318057989</t>
  </si>
  <si>
    <t>Čištění vnitřních ploch hrubý úklid po provedení malířských prací omytím oken dvojitých nebo zdvojených</t>
  </si>
  <si>
    <t>(0,9*0,6*4+0,9*1,5*2)*2</t>
  </si>
  <si>
    <t>97</t>
  </si>
  <si>
    <t>784191005</t>
  </si>
  <si>
    <t>Čištění vnitřních ploch dveří nebo vrat po provedení malířských prací</t>
  </si>
  <si>
    <t>1303473501</t>
  </si>
  <si>
    <t>Čištění vnitřních ploch hrubý úklid po provedení malířských prací omytím dveří nebo vrat</t>
  </si>
  <si>
    <t>(0,6*2*6*2+0,8*2*4*2)*2</t>
  </si>
  <si>
    <t>98</t>
  </si>
  <si>
    <t>784191007</t>
  </si>
  <si>
    <t>Čištění vnitřních ploch podlah po provedení malířských prací</t>
  </si>
  <si>
    <t>1208549057</t>
  </si>
  <si>
    <t>Čištění vnitřních ploch hrubý úklid po provedení malířských prací omytím podlah</t>
  </si>
  <si>
    <t xml:space="preserve"> (2,6*3,8*2+2,6*1,5*2+5)*2</t>
  </si>
  <si>
    <t>99</t>
  </si>
  <si>
    <t>784211003</t>
  </si>
  <si>
    <t>Jednonásobné bílé malby ze směsí za mokra výborně otěruvzdorných v místnostech výšky do 5,00 m</t>
  </si>
  <si>
    <t>1250685255</t>
  </si>
  <si>
    <t>Malby z malířských směsí otěruvzdorných za mokra jednonásobné, bílé za mokra otěruvzdorné výborně v místnostech výšky přes 3,80 do 5,00 m</t>
  </si>
  <si>
    <t>100</t>
  </si>
  <si>
    <t>784211103</t>
  </si>
  <si>
    <t>Dvojnásobné bílé malby ze směsí za mokra výborně otěruvzdorných v místnostech výšky do 5,00 m</t>
  </si>
  <si>
    <t>1969506508</t>
  </si>
  <si>
    <t>Malby z malířských směsí otěruvzdorných za mokra dvojnásobné, bílé za mokra otěruvzdorné výborně v místnostech výšky přes 3,80 do 5,00 m</t>
  </si>
  <si>
    <t>Práce a dodávky M</t>
  </si>
  <si>
    <t>21-M</t>
  </si>
  <si>
    <t>Elektromontáže</t>
  </si>
  <si>
    <t>101</t>
  </si>
  <si>
    <t>210-el-sil</t>
  </si>
  <si>
    <t>Elektroinstalace (dle dílčího rozpočtu)</t>
  </si>
  <si>
    <t>756672761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</si>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</sst>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8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5"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36" fillId="0" borderId="0" xfId="0" applyFont="1" applyAlignment="1" applyProtection="1">
      <alignment vertical="center" wrapText="1"/>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41" fillId="0"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top"/>
      <protection locked="0"/>
    </xf>
    <xf numFmtId="0" fontId="40" fillId="0" borderId="34" xfId="0" applyFont="1" applyBorder="1" applyAlignment="1" applyProtection="1">
      <alignment horizontal="left"/>
      <protection locked="0"/>
    </xf>
    <xf numFmtId="0" fontId="39"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protection locked="0"/>
    </xf>
    <xf numFmtId="49" fontId="41"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0"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70"/>
      <c r="AS2" s="370"/>
      <c r="AT2" s="370"/>
      <c r="AU2" s="370"/>
      <c r="AV2" s="370"/>
      <c r="AW2" s="370"/>
      <c r="AX2" s="370"/>
      <c r="AY2" s="370"/>
      <c r="AZ2" s="370"/>
      <c r="BA2" s="370"/>
      <c r="BB2" s="370"/>
      <c r="BC2" s="370"/>
      <c r="BD2" s="370"/>
      <c r="BE2" s="370"/>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35" t="s">
        <v>16</v>
      </c>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28"/>
      <c r="AQ5" s="30"/>
      <c r="BE5" s="333" t="s">
        <v>17</v>
      </c>
      <c r="BS5" s="23" t="s">
        <v>8</v>
      </c>
    </row>
    <row r="6" spans="1:74" ht="36.950000000000003" customHeight="1">
      <c r="B6" s="27"/>
      <c r="C6" s="28"/>
      <c r="D6" s="35" t="s">
        <v>18</v>
      </c>
      <c r="E6" s="28"/>
      <c r="F6" s="28"/>
      <c r="G6" s="28"/>
      <c r="H6" s="28"/>
      <c r="I6" s="28"/>
      <c r="J6" s="28"/>
      <c r="K6" s="337" t="s">
        <v>19</v>
      </c>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28"/>
      <c r="AQ6" s="30"/>
      <c r="BE6" s="334"/>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34"/>
      <c r="BS7" s="23" t="s">
        <v>8</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34"/>
      <c r="BS8" s="23" t="s">
        <v>8</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34"/>
      <c r="BS9" s="23" t="s">
        <v>8</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34"/>
      <c r="BS10" s="23" t="s">
        <v>8</v>
      </c>
    </row>
    <row r="11" spans="1:74" ht="18.399999999999999"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21</v>
      </c>
      <c r="AO11" s="28"/>
      <c r="AP11" s="28"/>
      <c r="AQ11" s="30"/>
      <c r="BE11" s="334"/>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4"/>
      <c r="BS12" s="23" t="s">
        <v>8</v>
      </c>
    </row>
    <row r="13" spans="1:74" ht="14.45"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34"/>
      <c r="BS13" s="23" t="s">
        <v>8</v>
      </c>
    </row>
    <row r="14" spans="1:74">
      <c r="B14" s="27"/>
      <c r="C14" s="28"/>
      <c r="D14" s="28"/>
      <c r="E14" s="338" t="s">
        <v>32</v>
      </c>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6" t="s">
        <v>30</v>
      </c>
      <c r="AL14" s="28"/>
      <c r="AM14" s="28"/>
      <c r="AN14" s="38" t="s">
        <v>32</v>
      </c>
      <c r="AO14" s="28"/>
      <c r="AP14" s="28"/>
      <c r="AQ14" s="30"/>
      <c r="BE14" s="334"/>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4"/>
      <c r="BS15" s="23" t="s">
        <v>6</v>
      </c>
    </row>
    <row r="16" spans="1:74" ht="14.45"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21</v>
      </c>
      <c r="AO16" s="28"/>
      <c r="AP16" s="28"/>
      <c r="AQ16" s="30"/>
      <c r="BE16" s="334"/>
      <c r="BS16" s="23" t="s">
        <v>6</v>
      </c>
    </row>
    <row r="17" spans="2:71" ht="18.399999999999999"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21</v>
      </c>
      <c r="AO17" s="28"/>
      <c r="AP17" s="28"/>
      <c r="AQ17" s="30"/>
      <c r="BE17" s="334"/>
      <c r="BS17" s="23" t="s">
        <v>35</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4"/>
      <c r="BS18" s="23" t="s">
        <v>8</v>
      </c>
    </row>
    <row r="19" spans="2:71" ht="14.45" customHeight="1">
      <c r="B19" s="27"/>
      <c r="C19" s="28"/>
      <c r="D19" s="36"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4"/>
      <c r="BS19" s="23" t="s">
        <v>8</v>
      </c>
    </row>
    <row r="20" spans="2:71" ht="57" customHeight="1">
      <c r="B20" s="27"/>
      <c r="C20" s="28"/>
      <c r="D20" s="28"/>
      <c r="E20" s="340" t="s">
        <v>37</v>
      </c>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28"/>
      <c r="AP20" s="28"/>
      <c r="AQ20" s="30"/>
      <c r="BE20" s="334"/>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4"/>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34"/>
    </row>
    <row r="23" spans="2:71" s="1" customFormat="1" ht="25.9" customHeight="1">
      <c r="B23" s="40"/>
      <c r="C23" s="41"/>
      <c r="D23" s="42" t="s">
        <v>38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41">
        <f>ROUND(AG51,2)</f>
        <v>290641.75</v>
      </c>
      <c r="AL23" s="342"/>
      <c r="AM23" s="342"/>
      <c r="AN23" s="342"/>
      <c r="AO23" s="342"/>
      <c r="AP23" s="41"/>
      <c r="AQ23" s="44"/>
      <c r="BE23" s="334"/>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34"/>
    </row>
    <row r="25" spans="2:71" s="1" customFormat="1" ht="13.5">
      <c r="B25" s="40"/>
      <c r="C25" s="41"/>
      <c r="D25" s="41"/>
      <c r="E25" s="41"/>
      <c r="F25" s="41"/>
      <c r="G25" s="41"/>
      <c r="H25" s="41"/>
      <c r="I25" s="41"/>
      <c r="J25" s="41"/>
      <c r="K25" s="41"/>
      <c r="L25" s="343" t="s">
        <v>39</v>
      </c>
      <c r="M25" s="343"/>
      <c r="N25" s="343"/>
      <c r="O25" s="343"/>
      <c r="P25" s="41"/>
      <c r="Q25" s="41"/>
      <c r="R25" s="41"/>
      <c r="S25" s="41"/>
      <c r="T25" s="41"/>
      <c r="U25" s="41"/>
      <c r="V25" s="41"/>
      <c r="W25" s="343" t="s">
        <v>40</v>
      </c>
      <c r="X25" s="343"/>
      <c r="Y25" s="343"/>
      <c r="Z25" s="343"/>
      <c r="AA25" s="343"/>
      <c r="AB25" s="343"/>
      <c r="AC25" s="343"/>
      <c r="AD25" s="343"/>
      <c r="AE25" s="343"/>
      <c r="AF25" s="41"/>
      <c r="AG25" s="41"/>
      <c r="AH25" s="41"/>
      <c r="AI25" s="41"/>
      <c r="AJ25" s="41"/>
      <c r="AK25" s="343" t="s">
        <v>41</v>
      </c>
      <c r="AL25" s="343"/>
      <c r="AM25" s="343"/>
      <c r="AN25" s="343"/>
      <c r="AO25" s="343"/>
      <c r="AP25" s="41"/>
      <c r="AQ25" s="44"/>
      <c r="BE25" s="334"/>
    </row>
    <row r="26" spans="2:71" s="2" customFormat="1" ht="14.45" customHeight="1">
      <c r="B26" s="46"/>
      <c r="C26" s="47"/>
      <c r="D26" s="48" t="s">
        <v>42</v>
      </c>
      <c r="E26" s="47"/>
      <c r="F26" s="48" t="s">
        <v>43</v>
      </c>
      <c r="G26" s="47"/>
      <c r="H26" s="47"/>
      <c r="I26" s="47"/>
      <c r="J26" s="47"/>
      <c r="K26" s="47"/>
      <c r="L26" s="344">
        <v>0.21</v>
      </c>
      <c r="M26" s="345"/>
      <c r="N26" s="345"/>
      <c r="O26" s="345"/>
      <c r="P26" s="47"/>
      <c r="Q26" s="47"/>
      <c r="R26" s="47"/>
      <c r="S26" s="47"/>
      <c r="T26" s="47"/>
      <c r="U26" s="47"/>
      <c r="V26" s="47"/>
      <c r="W26" s="346">
        <f>ROUND(AZ51,2)</f>
        <v>290641.75</v>
      </c>
      <c r="X26" s="345"/>
      <c r="Y26" s="345"/>
      <c r="Z26" s="345"/>
      <c r="AA26" s="345"/>
      <c r="AB26" s="345"/>
      <c r="AC26" s="345"/>
      <c r="AD26" s="345"/>
      <c r="AE26" s="345"/>
      <c r="AF26" s="47"/>
      <c r="AG26" s="47"/>
      <c r="AH26" s="47"/>
      <c r="AI26" s="47"/>
      <c r="AJ26" s="47"/>
      <c r="AK26" s="346">
        <f>ROUND(AV51,2)</f>
        <v>61034.77</v>
      </c>
      <c r="AL26" s="345"/>
      <c r="AM26" s="345"/>
      <c r="AN26" s="345"/>
      <c r="AO26" s="345"/>
      <c r="AP26" s="47"/>
      <c r="AQ26" s="49"/>
      <c r="BE26" s="334"/>
    </row>
    <row r="27" spans="2:71" s="2" customFormat="1" ht="14.45" customHeight="1">
      <c r="B27" s="46"/>
      <c r="C27" s="47"/>
      <c r="D27" s="47"/>
      <c r="E27" s="47"/>
      <c r="F27" s="48" t="s">
        <v>44</v>
      </c>
      <c r="G27" s="47"/>
      <c r="H27" s="47"/>
      <c r="I27" s="47"/>
      <c r="J27" s="47"/>
      <c r="K27" s="47"/>
      <c r="L27" s="344">
        <v>0.15</v>
      </c>
      <c r="M27" s="345"/>
      <c r="N27" s="345"/>
      <c r="O27" s="345"/>
      <c r="P27" s="47"/>
      <c r="Q27" s="47"/>
      <c r="R27" s="47"/>
      <c r="S27" s="47"/>
      <c r="T27" s="47"/>
      <c r="U27" s="47"/>
      <c r="V27" s="47"/>
      <c r="W27" s="346">
        <f>ROUND(BA51,2)</f>
        <v>0</v>
      </c>
      <c r="X27" s="345"/>
      <c r="Y27" s="345"/>
      <c r="Z27" s="345"/>
      <c r="AA27" s="345"/>
      <c r="AB27" s="345"/>
      <c r="AC27" s="345"/>
      <c r="AD27" s="345"/>
      <c r="AE27" s="345"/>
      <c r="AF27" s="47"/>
      <c r="AG27" s="47"/>
      <c r="AH27" s="47"/>
      <c r="AI27" s="47"/>
      <c r="AJ27" s="47"/>
      <c r="AK27" s="346">
        <f>ROUND(AW51,2)</f>
        <v>0</v>
      </c>
      <c r="AL27" s="345"/>
      <c r="AM27" s="345"/>
      <c r="AN27" s="345"/>
      <c r="AO27" s="345"/>
      <c r="AP27" s="47"/>
      <c r="AQ27" s="49"/>
      <c r="BE27" s="334"/>
    </row>
    <row r="28" spans="2:71" s="2" customFormat="1" ht="14.45" hidden="1" customHeight="1">
      <c r="B28" s="46"/>
      <c r="C28" s="47"/>
      <c r="D28" s="47"/>
      <c r="E28" s="47"/>
      <c r="F28" s="48" t="s">
        <v>45</v>
      </c>
      <c r="G28" s="47"/>
      <c r="H28" s="47"/>
      <c r="I28" s="47"/>
      <c r="J28" s="47"/>
      <c r="K28" s="47"/>
      <c r="L28" s="344">
        <v>0.21</v>
      </c>
      <c r="M28" s="345"/>
      <c r="N28" s="345"/>
      <c r="O28" s="345"/>
      <c r="P28" s="47"/>
      <c r="Q28" s="47"/>
      <c r="R28" s="47"/>
      <c r="S28" s="47"/>
      <c r="T28" s="47"/>
      <c r="U28" s="47"/>
      <c r="V28" s="47"/>
      <c r="W28" s="346">
        <f>ROUND(BB51,2)</f>
        <v>0</v>
      </c>
      <c r="X28" s="345"/>
      <c r="Y28" s="345"/>
      <c r="Z28" s="345"/>
      <c r="AA28" s="345"/>
      <c r="AB28" s="345"/>
      <c r="AC28" s="345"/>
      <c r="AD28" s="345"/>
      <c r="AE28" s="345"/>
      <c r="AF28" s="47"/>
      <c r="AG28" s="47"/>
      <c r="AH28" s="47"/>
      <c r="AI28" s="47"/>
      <c r="AJ28" s="47"/>
      <c r="AK28" s="346">
        <v>0</v>
      </c>
      <c r="AL28" s="345"/>
      <c r="AM28" s="345"/>
      <c r="AN28" s="345"/>
      <c r="AO28" s="345"/>
      <c r="AP28" s="47"/>
      <c r="AQ28" s="49"/>
      <c r="BE28" s="334"/>
    </row>
    <row r="29" spans="2:71" s="2" customFormat="1" ht="14.45" hidden="1" customHeight="1">
      <c r="B29" s="46"/>
      <c r="C29" s="47"/>
      <c r="D29" s="47"/>
      <c r="E29" s="47"/>
      <c r="F29" s="48" t="s">
        <v>46</v>
      </c>
      <c r="G29" s="47"/>
      <c r="H29" s="47"/>
      <c r="I29" s="47"/>
      <c r="J29" s="47"/>
      <c r="K29" s="47"/>
      <c r="L29" s="344">
        <v>0.15</v>
      </c>
      <c r="M29" s="345"/>
      <c r="N29" s="345"/>
      <c r="O29" s="345"/>
      <c r="P29" s="47"/>
      <c r="Q29" s="47"/>
      <c r="R29" s="47"/>
      <c r="S29" s="47"/>
      <c r="T29" s="47"/>
      <c r="U29" s="47"/>
      <c r="V29" s="47"/>
      <c r="W29" s="346">
        <f>ROUND(BC51,2)</f>
        <v>0</v>
      </c>
      <c r="X29" s="345"/>
      <c r="Y29" s="345"/>
      <c r="Z29" s="345"/>
      <c r="AA29" s="345"/>
      <c r="AB29" s="345"/>
      <c r="AC29" s="345"/>
      <c r="AD29" s="345"/>
      <c r="AE29" s="345"/>
      <c r="AF29" s="47"/>
      <c r="AG29" s="47"/>
      <c r="AH29" s="47"/>
      <c r="AI29" s="47"/>
      <c r="AJ29" s="47"/>
      <c r="AK29" s="346">
        <v>0</v>
      </c>
      <c r="AL29" s="345"/>
      <c r="AM29" s="345"/>
      <c r="AN29" s="345"/>
      <c r="AO29" s="345"/>
      <c r="AP29" s="47"/>
      <c r="AQ29" s="49"/>
      <c r="BE29" s="334"/>
    </row>
    <row r="30" spans="2:71" s="2" customFormat="1" ht="14.45" hidden="1" customHeight="1">
      <c r="B30" s="46"/>
      <c r="C30" s="47"/>
      <c r="D30" s="47"/>
      <c r="E30" s="47"/>
      <c r="F30" s="48" t="s">
        <v>47</v>
      </c>
      <c r="G30" s="47"/>
      <c r="H30" s="47"/>
      <c r="I30" s="47"/>
      <c r="J30" s="47"/>
      <c r="K30" s="47"/>
      <c r="L30" s="344">
        <v>0</v>
      </c>
      <c r="M30" s="345"/>
      <c r="N30" s="345"/>
      <c r="O30" s="345"/>
      <c r="P30" s="47"/>
      <c r="Q30" s="47"/>
      <c r="R30" s="47"/>
      <c r="S30" s="47"/>
      <c r="T30" s="47"/>
      <c r="U30" s="47"/>
      <c r="V30" s="47"/>
      <c r="W30" s="346">
        <f>ROUND(BD51,2)</f>
        <v>0</v>
      </c>
      <c r="X30" s="345"/>
      <c r="Y30" s="345"/>
      <c r="Z30" s="345"/>
      <c r="AA30" s="345"/>
      <c r="AB30" s="345"/>
      <c r="AC30" s="345"/>
      <c r="AD30" s="345"/>
      <c r="AE30" s="345"/>
      <c r="AF30" s="47"/>
      <c r="AG30" s="47"/>
      <c r="AH30" s="47"/>
      <c r="AI30" s="47"/>
      <c r="AJ30" s="47"/>
      <c r="AK30" s="346">
        <v>0</v>
      </c>
      <c r="AL30" s="345"/>
      <c r="AM30" s="345"/>
      <c r="AN30" s="345"/>
      <c r="AO30" s="345"/>
      <c r="AP30" s="47"/>
      <c r="AQ30" s="49"/>
      <c r="BE30" s="334"/>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34"/>
    </row>
    <row r="32" spans="2:71" s="1" customFormat="1" ht="25.9" customHeight="1">
      <c r="B32" s="40"/>
      <c r="C32" s="50"/>
      <c r="D32" s="51" t="s">
        <v>48</v>
      </c>
      <c r="E32" s="52"/>
      <c r="F32" s="52"/>
      <c r="G32" s="52"/>
      <c r="H32" s="52"/>
      <c r="I32" s="52"/>
      <c r="J32" s="52"/>
      <c r="K32" s="52"/>
      <c r="L32" s="52"/>
      <c r="M32" s="52"/>
      <c r="N32" s="52"/>
      <c r="O32" s="52"/>
      <c r="P32" s="52"/>
      <c r="Q32" s="52"/>
      <c r="R32" s="52"/>
      <c r="S32" s="52"/>
      <c r="T32" s="53" t="s">
        <v>49</v>
      </c>
      <c r="U32" s="52"/>
      <c r="V32" s="52"/>
      <c r="W32" s="52"/>
      <c r="X32" s="347" t="s">
        <v>50</v>
      </c>
      <c r="Y32" s="348"/>
      <c r="Z32" s="348"/>
      <c r="AA32" s="348"/>
      <c r="AB32" s="348"/>
      <c r="AC32" s="52"/>
      <c r="AD32" s="52"/>
      <c r="AE32" s="52"/>
      <c r="AF32" s="52"/>
      <c r="AG32" s="52"/>
      <c r="AH32" s="52"/>
      <c r="AI32" s="52"/>
      <c r="AJ32" s="52"/>
      <c r="AK32" s="349">
        <f>SUM(AK23:AK30)</f>
        <v>351676.52</v>
      </c>
      <c r="AL32" s="348"/>
      <c r="AM32" s="348"/>
      <c r="AN32" s="348"/>
      <c r="AO32" s="350"/>
      <c r="AP32" s="50"/>
      <c r="AQ32" s="54"/>
      <c r="BE32" s="334"/>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51</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2018/025</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51" t="str">
        <f>K6</f>
        <v>ZŠ Bezručova - oprava sociálního zázemí</v>
      </c>
      <c r="M42" s="352"/>
      <c r="N42" s="352"/>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52"/>
      <c r="AL42" s="352"/>
      <c r="AM42" s="352"/>
      <c r="AN42" s="352"/>
      <c r="AO42" s="352"/>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23</v>
      </c>
      <c r="D44" s="62"/>
      <c r="E44" s="62"/>
      <c r="F44" s="62"/>
      <c r="G44" s="62"/>
      <c r="H44" s="62"/>
      <c r="I44" s="62"/>
      <c r="J44" s="62"/>
      <c r="K44" s="62"/>
      <c r="L44" s="71" t="str">
        <f>IF(K8="","",K8)</f>
        <v xml:space="preserve"> </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53" t="str">
        <f>IF(AN8= "","",AN8)</f>
        <v>11. 12. 2018</v>
      </c>
      <c r="AN44" s="353"/>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27</v>
      </c>
      <c r="D46" s="62"/>
      <c r="E46" s="62"/>
      <c r="F46" s="62"/>
      <c r="G46" s="62"/>
      <c r="H46" s="62"/>
      <c r="I46" s="62"/>
      <c r="J46" s="62"/>
      <c r="K46" s="62"/>
      <c r="L46" s="65" t="str">
        <f>IF(E11= "","",E11)</f>
        <v>Město Bohumín</v>
      </c>
      <c r="M46" s="62"/>
      <c r="N46" s="62"/>
      <c r="O46" s="62"/>
      <c r="P46" s="62"/>
      <c r="Q46" s="62"/>
      <c r="R46" s="62"/>
      <c r="S46" s="62"/>
      <c r="T46" s="62"/>
      <c r="U46" s="62"/>
      <c r="V46" s="62"/>
      <c r="W46" s="62"/>
      <c r="X46" s="62"/>
      <c r="Y46" s="62"/>
      <c r="Z46" s="62"/>
      <c r="AA46" s="62"/>
      <c r="AB46" s="62"/>
      <c r="AC46" s="62"/>
      <c r="AD46" s="62"/>
      <c r="AE46" s="62"/>
      <c r="AF46" s="62"/>
      <c r="AG46" s="62"/>
      <c r="AH46" s="62"/>
      <c r="AI46" s="64" t="s">
        <v>33</v>
      </c>
      <c r="AJ46" s="62"/>
      <c r="AK46" s="62"/>
      <c r="AL46" s="62"/>
      <c r="AM46" s="354" t="str">
        <f>IF(E17="","",E17)</f>
        <v>R&amp;P PROJEKT s.r.o.</v>
      </c>
      <c r="AN46" s="354"/>
      <c r="AO46" s="354"/>
      <c r="AP46" s="354"/>
      <c r="AQ46" s="62"/>
      <c r="AR46" s="60"/>
      <c r="AS46" s="355" t="s">
        <v>52</v>
      </c>
      <c r="AT46" s="356"/>
      <c r="AU46" s="73"/>
      <c r="AV46" s="73"/>
      <c r="AW46" s="73"/>
      <c r="AX46" s="73"/>
      <c r="AY46" s="73"/>
      <c r="AZ46" s="73"/>
      <c r="BA46" s="73"/>
      <c r="BB46" s="73"/>
      <c r="BC46" s="73"/>
      <c r="BD46" s="74"/>
    </row>
    <row r="47" spans="2:56" s="1" customFormat="1">
      <c r="B47" s="40"/>
      <c r="C47" s="64" t="s">
        <v>31</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7"/>
      <c r="AT47" s="358"/>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9"/>
      <c r="AT48" s="360"/>
      <c r="AU48" s="41"/>
      <c r="AV48" s="41"/>
      <c r="AW48" s="41"/>
      <c r="AX48" s="41"/>
      <c r="AY48" s="41"/>
      <c r="AZ48" s="41"/>
      <c r="BA48" s="41"/>
      <c r="BB48" s="41"/>
      <c r="BC48" s="41"/>
      <c r="BD48" s="77"/>
    </row>
    <row r="49" spans="1:91" s="1" customFormat="1" ht="29.25" customHeight="1">
      <c r="B49" s="40"/>
      <c r="C49" s="361" t="s">
        <v>53</v>
      </c>
      <c r="D49" s="362"/>
      <c r="E49" s="362"/>
      <c r="F49" s="362"/>
      <c r="G49" s="362"/>
      <c r="H49" s="78"/>
      <c r="I49" s="363" t="s">
        <v>54</v>
      </c>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c r="AG49" s="364" t="s">
        <v>55</v>
      </c>
      <c r="AH49" s="362"/>
      <c r="AI49" s="362"/>
      <c r="AJ49" s="362"/>
      <c r="AK49" s="362"/>
      <c r="AL49" s="362"/>
      <c r="AM49" s="362"/>
      <c r="AN49" s="363" t="s">
        <v>56</v>
      </c>
      <c r="AO49" s="362"/>
      <c r="AP49" s="362"/>
      <c r="AQ49" s="79" t="s">
        <v>57</v>
      </c>
      <c r="AR49" s="60"/>
      <c r="AS49" s="80" t="s">
        <v>58</v>
      </c>
      <c r="AT49" s="81" t="s">
        <v>59</v>
      </c>
      <c r="AU49" s="81" t="s">
        <v>60</v>
      </c>
      <c r="AV49" s="81" t="s">
        <v>61</v>
      </c>
      <c r="AW49" s="81" t="s">
        <v>62</v>
      </c>
      <c r="AX49" s="81" t="s">
        <v>63</v>
      </c>
      <c r="AY49" s="81" t="s">
        <v>64</v>
      </c>
      <c r="AZ49" s="81" t="s">
        <v>65</v>
      </c>
      <c r="BA49" s="81" t="s">
        <v>66</v>
      </c>
      <c r="BB49" s="81" t="s">
        <v>67</v>
      </c>
      <c r="BC49" s="81" t="s">
        <v>68</v>
      </c>
      <c r="BD49" s="82" t="s">
        <v>69</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70</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68">
        <f>ROUND(SUM(AG52:AG53),2)</f>
        <v>290641.75</v>
      </c>
      <c r="AH51" s="368"/>
      <c r="AI51" s="368"/>
      <c r="AJ51" s="368"/>
      <c r="AK51" s="368"/>
      <c r="AL51" s="368"/>
      <c r="AM51" s="368"/>
      <c r="AN51" s="369">
        <f>SUM(AG51,AT51)</f>
        <v>351676.52</v>
      </c>
      <c r="AO51" s="369"/>
      <c r="AP51" s="369"/>
      <c r="AQ51" s="88" t="s">
        <v>21</v>
      </c>
      <c r="AR51" s="70"/>
      <c r="AS51" s="89">
        <f>ROUND(SUM(AS52:AS53),2)</f>
        <v>0</v>
      </c>
      <c r="AT51" s="90">
        <f>ROUND(SUM(AV51:AW51),2)</f>
        <v>61034.77</v>
      </c>
      <c r="AU51" s="91">
        <f>ROUND(SUM(AU52:AU53),5)</f>
        <v>0</v>
      </c>
      <c r="AV51" s="90">
        <f>ROUND(AZ51*L26,2)</f>
        <v>61034.77</v>
      </c>
      <c r="AW51" s="90">
        <f>ROUND(BA51*L27,2)</f>
        <v>0</v>
      </c>
      <c r="AX51" s="90">
        <f>ROUND(BB51*L26,2)</f>
        <v>0</v>
      </c>
      <c r="AY51" s="90">
        <f>ROUND(BC51*L27,2)</f>
        <v>0</v>
      </c>
      <c r="AZ51" s="90">
        <f>ROUND(SUM(AZ52:AZ53),2)</f>
        <v>290641.75</v>
      </c>
      <c r="BA51" s="90">
        <f>ROUND(SUM(BA52:BA53),2)</f>
        <v>0</v>
      </c>
      <c r="BB51" s="90">
        <f>ROUND(SUM(BB52:BB53),2)</f>
        <v>0</v>
      </c>
      <c r="BC51" s="90">
        <f>ROUND(SUM(BC52:BC53),2)</f>
        <v>0</v>
      </c>
      <c r="BD51" s="92">
        <f>ROUND(SUM(BD52:BD53),2)</f>
        <v>0</v>
      </c>
      <c r="BS51" s="93" t="s">
        <v>71</v>
      </c>
      <c r="BT51" s="93" t="s">
        <v>72</v>
      </c>
      <c r="BU51" s="94" t="s">
        <v>73</v>
      </c>
      <c r="BV51" s="93" t="s">
        <v>74</v>
      </c>
      <c r="BW51" s="93" t="s">
        <v>7</v>
      </c>
      <c r="BX51" s="93" t="s">
        <v>75</v>
      </c>
      <c r="CL51" s="93" t="s">
        <v>21</v>
      </c>
    </row>
    <row r="52" spans="1:91" s="5" customFormat="1" ht="16.5" customHeight="1">
      <c r="A52" s="95" t="s">
        <v>76</v>
      </c>
      <c r="B52" s="96"/>
      <c r="C52" s="97"/>
      <c r="D52" s="367" t="s">
        <v>77</v>
      </c>
      <c r="E52" s="367"/>
      <c r="F52" s="367"/>
      <c r="G52" s="367"/>
      <c r="H52" s="367"/>
      <c r="I52" s="98"/>
      <c r="J52" s="367" t="s">
        <v>78</v>
      </c>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5">
        <f>'00 - Vedlejší a ostatní n...'!J27</f>
        <v>0</v>
      </c>
      <c r="AH52" s="366"/>
      <c r="AI52" s="366"/>
      <c r="AJ52" s="366"/>
      <c r="AK52" s="366"/>
      <c r="AL52" s="366"/>
      <c r="AM52" s="366"/>
      <c r="AN52" s="365">
        <f>SUM(AG52,AT52)</f>
        <v>0</v>
      </c>
      <c r="AO52" s="366"/>
      <c r="AP52" s="366"/>
      <c r="AQ52" s="99" t="s">
        <v>79</v>
      </c>
      <c r="AR52" s="100"/>
      <c r="AS52" s="101">
        <v>0</v>
      </c>
      <c r="AT52" s="102">
        <f>ROUND(SUM(AV52:AW52),2)</f>
        <v>0</v>
      </c>
      <c r="AU52" s="103">
        <f>'00 - Vedlejší a ostatní n...'!P81</f>
        <v>0</v>
      </c>
      <c r="AV52" s="102">
        <f>'00 - Vedlejší a ostatní n...'!J30</f>
        <v>0</v>
      </c>
      <c r="AW52" s="102">
        <f>'00 - Vedlejší a ostatní n...'!J31</f>
        <v>0</v>
      </c>
      <c r="AX52" s="102">
        <f>'00 - Vedlejší a ostatní n...'!J32</f>
        <v>0</v>
      </c>
      <c r="AY52" s="102">
        <f>'00 - Vedlejší a ostatní n...'!J33</f>
        <v>0</v>
      </c>
      <c r="AZ52" s="102">
        <f>'00 - Vedlejší a ostatní n...'!F30</f>
        <v>0</v>
      </c>
      <c r="BA52" s="102">
        <f>'00 - Vedlejší a ostatní n...'!F31</f>
        <v>0</v>
      </c>
      <c r="BB52" s="102">
        <f>'00 - Vedlejší a ostatní n...'!F32</f>
        <v>0</v>
      </c>
      <c r="BC52" s="102">
        <f>'00 - Vedlejší a ostatní n...'!F33</f>
        <v>0</v>
      </c>
      <c r="BD52" s="104">
        <f>'00 - Vedlejší a ostatní n...'!F34</f>
        <v>0</v>
      </c>
      <c r="BT52" s="105" t="s">
        <v>80</v>
      </c>
      <c r="BV52" s="105" t="s">
        <v>74</v>
      </c>
      <c r="BW52" s="105" t="s">
        <v>81</v>
      </c>
      <c r="BX52" s="105" t="s">
        <v>7</v>
      </c>
      <c r="CL52" s="105" t="s">
        <v>21</v>
      </c>
      <c r="CM52" s="105" t="s">
        <v>82</v>
      </c>
    </row>
    <row r="53" spans="1:91" s="5" customFormat="1" ht="31.5" customHeight="1">
      <c r="A53" s="95" t="s">
        <v>76</v>
      </c>
      <c r="B53" s="96"/>
      <c r="C53" s="97"/>
      <c r="D53" s="367" t="s">
        <v>83</v>
      </c>
      <c r="E53" s="367"/>
      <c r="F53" s="367"/>
      <c r="G53" s="367"/>
      <c r="H53" s="367"/>
      <c r="I53" s="98"/>
      <c r="J53" s="367" t="s">
        <v>19</v>
      </c>
      <c r="K53" s="367"/>
      <c r="L53" s="367"/>
      <c r="M53" s="367"/>
      <c r="N53" s="367"/>
      <c r="O53" s="367"/>
      <c r="P53" s="367"/>
      <c r="Q53" s="367"/>
      <c r="R53" s="367"/>
      <c r="S53" s="367"/>
      <c r="T53" s="367"/>
      <c r="U53" s="367"/>
      <c r="V53" s="367"/>
      <c r="W53" s="367"/>
      <c r="X53" s="367"/>
      <c r="Y53" s="367"/>
      <c r="Z53" s="367"/>
      <c r="AA53" s="367"/>
      <c r="AB53" s="367"/>
      <c r="AC53" s="367"/>
      <c r="AD53" s="367"/>
      <c r="AE53" s="367"/>
      <c r="AF53" s="367"/>
      <c r="AG53" s="365">
        <f>'01 - ZŠ Bezručova - oprav...'!J27</f>
        <v>290641.75</v>
      </c>
      <c r="AH53" s="366"/>
      <c r="AI53" s="366"/>
      <c r="AJ53" s="366"/>
      <c r="AK53" s="366"/>
      <c r="AL53" s="366"/>
      <c r="AM53" s="366"/>
      <c r="AN53" s="365">
        <f>SUM(AG53,AT53)</f>
        <v>351676.52</v>
      </c>
      <c r="AO53" s="366"/>
      <c r="AP53" s="366"/>
      <c r="AQ53" s="99" t="s">
        <v>79</v>
      </c>
      <c r="AR53" s="100"/>
      <c r="AS53" s="106">
        <v>0</v>
      </c>
      <c r="AT53" s="107">
        <f>ROUND(SUM(AV53:AW53),2)</f>
        <v>61034.77</v>
      </c>
      <c r="AU53" s="108">
        <f>'01 - ZŠ Bezručova - oprav...'!P94</f>
        <v>0</v>
      </c>
      <c r="AV53" s="107">
        <f>'01 - ZŠ Bezručova - oprav...'!J30</f>
        <v>61034.77</v>
      </c>
      <c r="AW53" s="107">
        <f>'01 - ZŠ Bezručova - oprav...'!J31</f>
        <v>0</v>
      </c>
      <c r="AX53" s="107">
        <f>'01 - ZŠ Bezručova - oprav...'!J32</f>
        <v>0</v>
      </c>
      <c r="AY53" s="107">
        <f>'01 - ZŠ Bezručova - oprav...'!J33</f>
        <v>0</v>
      </c>
      <c r="AZ53" s="107">
        <f>'01 - ZŠ Bezručova - oprav...'!F30</f>
        <v>290641.75</v>
      </c>
      <c r="BA53" s="107">
        <f>'01 - ZŠ Bezručova - oprav...'!F31</f>
        <v>0</v>
      </c>
      <c r="BB53" s="107">
        <f>'01 - ZŠ Bezručova - oprav...'!F32</f>
        <v>0</v>
      </c>
      <c r="BC53" s="107">
        <f>'01 - ZŠ Bezručova - oprav...'!F33</f>
        <v>0</v>
      </c>
      <c r="BD53" s="109">
        <f>'01 - ZŠ Bezručova - oprav...'!F34</f>
        <v>0</v>
      </c>
      <c r="BT53" s="105" t="s">
        <v>80</v>
      </c>
      <c r="BV53" s="105" t="s">
        <v>74</v>
      </c>
      <c r="BW53" s="105" t="s">
        <v>84</v>
      </c>
      <c r="BX53" s="105" t="s">
        <v>7</v>
      </c>
      <c r="CL53" s="105" t="s">
        <v>21</v>
      </c>
      <c r="CM53" s="105" t="s">
        <v>82</v>
      </c>
    </row>
    <row r="54" spans="1:91" s="1" customFormat="1" ht="30" customHeight="1">
      <c r="B54" s="40"/>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0"/>
    </row>
    <row r="55" spans="1:91" s="1" customFormat="1" ht="6.95" customHeight="1">
      <c r="B55" s="55"/>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60"/>
    </row>
  </sheetData>
  <sheetProtection algorithmName="SHA-512" hashValue="vGo8BiQBRjZLA5DcVO1mCjDDG2l5X292OV4s2en8ua9vkqj10hKVRrQL2NKsgu3l3F8XmHqSIi3UFcs618ipGg==" saltValue="Lan5hantSME7z4UjmDU7TsxPJz/fAsV/NTPlSivLO1Fk37yORLTrWZl8J3rhhe1PF6aZeVa0E6Rf7kJpfqGPSA==" spinCount="100000" sheet="1" objects="1" scenarios="1" formatColumns="0" formatRows="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0 - Vedlejší a ostatní n...'!C2" display="/"/>
    <hyperlink ref="A53" location="'01 - ZŠ Bezručova - oprav...'!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85</v>
      </c>
      <c r="G1" s="379" t="s">
        <v>86</v>
      </c>
      <c r="H1" s="379"/>
      <c r="I1" s="114"/>
      <c r="J1" s="113" t="s">
        <v>87</v>
      </c>
      <c r="K1" s="112" t="s">
        <v>88</v>
      </c>
      <c r="L1" s="113" t="s">
        <v>89</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0"/>
      <c r="M2" s="370"/>
      <c r="N2" s="370"/>
      <c r="O2" s="370"/>
      <c r="P2" s="370"/>
      <c r="Q2" s="370"/>
      <c r="R2" s="370"/>
      <c r="S2" s="370"/>
      <c r="T2" s="370"/>
      <c r="U2" s="370"/>
      <c r="V2" s="370"/>
      <c r="AT2" s="23" t="s">
        <v>81</v>
      </c>
    </row>
    <row r="3" spans="1:70" ht="6.95" customHeight="1">
      <c r="B3" s="24"/>
      <c r="C3" s="25"/>
      <c r="D3" s="25"/>
      <c r="E3" s="25"/>
      <c r="F3" s="25"/>
      <c r="G3" s="25"/>
      <c r="H3" s="25"/>
      <c r="I3" s="115"/>
      <c r="J3" s="25"/>
      <c r="K3" s="26"/>
      <c r="AT3" s="23" t="s">
        <v>82</v>
      </c>
    </row>
    <row r="4" spans="1:70" ht="36.950000000000003" customHeight="1">
      <c r="B4" s="27"/>
      <c r="C4" s="28"/>
      <c r="D4" s="29" t="s">
        <v>90</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16.5" customHeight="1">
      <c r="B7" s="27"/>
      <c r="C7" s="28"/>
      <c r="D7" s="28"/>
      <c r="E7" s="371" t="str">
        <f>'Rekapitulace stavby'!K6</f>
        <v>ZŠ Bezručova - oprava sociálního zázemí</v>
      </c>
      <c r="F7" s="372"/>
      <c r="G7" s="372"/>
      <c r="H7" s="372"/>
      <c r="I7" s="116"/>
      <c r="J7" s="28"/>
      <c r="K7" s="30"/>
    </row>
    <row r="8" spans="1:70" s="1" customFormat="1">
      <c r="B8" s="40"/>
      <c r="C8" s="41"/>
      <c r="D8" s="36" t="s">
        <v>91</v>
      </c>
      <c r="E8" s="41"/>
      <c r="F8" s="41"/>
      <c r="G8" s="41"/>
      <c r="H8" s="41"/>
      <c r="I8" s="117"/>
      <c r="J8" s="41"/>
      <c r="K8" s="44"/>
    </row>
    <row r="9" spans="1:70" s="1" customFormat="1" ht="36.950000000000003" customHeight="1">
      <c r="B9" s="40"/>
      <c r="C9" s="41"/>
      <c r="D9" s="41"/>
      <c r="E9" s="373" t="s">
        <v>92</v>
      </c>
      <c r="F9" s="374"/>
      <c r="G9" s="374"/>
      <c r="H9" s="374"/>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11. 12. 2018</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
        <v>21</v>
      </c>
      <c r="K14" s="44"/>
    </row>
    <row r="15" spans="1:70" s="1" customFormat="1" ht="18" customHeight="1">
      <c r="B15" s="40"/>
      <c r="C15" s="41"/>
      <c r="D15" s="41"/>
      <c r="E15" s="34" t="s">
        <v>29</v>
      </c>
      <c r="F15" s="41"/>
      <c r="G15" s="41"/>
      <c r="H15" s="41"/>
      <c r="I15" s="118" t="s">
        <v>30</v>
      </c>
      <c r="J15" s="34" t="s">
        <v>21</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21</v>
      </c>
      <c r="K20" s="44"/>
    </row>
    <row r="21" spans="2:11" s="1" customFormat="1" ht="18" customHeight="1">
      <c r="B21" s="40"/>
      <c r="C21" s="41"/>
      <c r="D21" s="41"/>
      <c r="E21" s="34" t="s">
        <v>34</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36</v>
      </c>
      <c r="E23" s="41"/>
      <c r="F23" s="41"/>
      <c r="G23" s="41"/>
      <c r="H23" s="41"/>
      <c r="I23" s="117"/>
      <c r="J23" s="41"/>
      <c r="K23" s="44"/>
    </row>
    <row r="24" spans="2:11" s="6" customFormat="1" ht="16.5" customHeight="1">
      <c r="B24" s="120"/>
      <c r="C24" s="121"/>
      <c r="D24" s="121"/>
      <c r="E24" s="340" t="s">
        <v>21</v>
      </c>
      <c r="F24" s="340"/>
      <c r="G24" s="340"/>
      <c r="H24" s="340"/>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ROUND(J81,2)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ROUND(SUM(BE81:BE108), 2)</f>
        <v>0</v>
      </c>
      <c r="G30" s="41"/>
      <c r="H30" s="41"/>
      <c r="I30" s="130">
        <v>0.21</v>
      </c>
      <c r="J30" s="129">
        <f>ROUND(ROUND((SUM(BE81:BE108)), 2)*I30, 2)</f>
        <v>0</v>
      </c>
      <c r="K30" s="44"/>
    </row>
    <row r="31" spans="2:11" s="1" customFormat="1" ht="14.45" customHeight="1">
      <c r="B31" s="40"/>
      <c r="C31" s="41"/>
      <c r="D31" s="41"/>
      <c r="E31" s="48" t="s">
        <v>44</v>
      </c>
      <c r="F31" s="129">
        <f>ROUND(SUM(BF81:BF108), 2)</f>
        <v>0</v>
      </c>
      <c r="G31" s="41"/>
      <c r="H31" s="41"/>
      <c r="I31" s="130">
        <v>0.15</v>
      </c>
      <c r="J31" s="129">
        <f>ROUND(ROUND((SUM(BF81:BF108)), 2)*I31, 2)</f>
        <v>0</v>
      </c>
      <c r="K31" s="44"/>
    </row>
    <row r="32" spans="2:11" s="1" customFormat="1" ht="14.45" hidden="1" customHeight="1">
      <c r="B32" s="40"/>
      <c r="C32" s="41"/>
      <c r="D32" s="41"/>
      <c r="E32" s="48" t="s">
        <v>45</v>
      </c>
      <c r="F32" s="129">
        <f>ROUND(SUM(BG81:BG108), 2)</f>
        <v>0</v>
      </c>
      <c r="G32" s="41"/>
      <c r="H32" s="41"/>
      <c r="I32" s="130">
        <v>0.21</v>
      </c>
      <c r="J32" s="129">
        <v>0</v>
      </c>
      <c r="K32" s="44"/>
    </row>
    <row r="33" spans="2:11" s="1" customFormat="1" ht="14.45" hidden="1" customHeight="1">
      <c r="B33" s="40"/>
      <c r="C33" s="41"/>
      <c r="D33" s="41"/>
      <c r="E33" s="48" t="s">
        <v>46</v>
      </c>
      <c r="F33" s="129">
        <f>ROUND(SUM(BH81:BH108), 2)</f>
        <v>0</v>
      </c>
      <c r="G33" s="41"/>
      <c r="H33" s="41"/>
      <c r="I33" s="130">
        <v>0.15</v>
      </c>
      <c r="J33" s="129">
        <v>0</v>
      </c>
      <c r="K33" s="44"/>
    </row>
    <row r="34" spans="2:11" s="1" customFormat="1" ht="14.45" hidden="1" customHeight="1">
      <c r="B34" s="40"/>
      <c r="C34" s="41"/>
      <c r="D34" s="41"/>
      <c r="E34" s="48" t="s">
        <v>47</v>
      </c>
      <c r="F34" s="129">
        <f>ROUND(SUM(BI81:BI108),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93</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1" t="str">
        <f>E7</f>
        <v>ZŠ Bezručova - oprava sociálního zázemí</v>
      </c>
      <c r="F45" s="372"/>
      <c r="G45" s="372"/>
      <c r="H45" s="372"/>
      <c r="I45" s="117"/>
      <c r="J45" s="41"/>
      <c r="K45" s="44"/>
    </row>
    <row r="46" spans="2:11" s="1" customFormat="1" ht="14.45" customHeight="1">
      <c r="B46" s="40"/>
      <c r="C46" s="36" t="s">
        <v>91</v>
      </c>
      <c r="D46" s="41"/>
      <c r="E46" s="41"/>
      <c r="F46" s="41"/>
      <c r="G46" s="41"/>
      <c r="H46" s="41"/>
      <c r="I46" s="117"/>
      <c r="J46" s="41"/>
      <c r="K46" s="44"/>
    </row>
    <row r="47" spans="2:11" s="1" customFormat="1" ht="17.25" customHeight="1">
      <c r="B47" s="40"/>
      <c r="C47" s="41"/>
      <c r="D47" s="41"/>
      <c r="E47" s="373" t="str">
        <f>E9</f>
        <v>00 - Vedlejší a ostatní náklady</v>
      </c>
      <c r="F47" s="374"/>
      <c r="G47" s="374"/>
      <c r="H47" s="374"/>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 xml:space="preserve"> </v>
      </c>
      <c r="G49" s="41"/>
      <c r="H49" s="41"/>
      <c r="I49" s="118" t="s">
        <v>25</v>
      </c>
      <c r="J49" s="119" t="str">
        <f>IF(J12="","",J12)</f>
        <v>11. 12. 2018</v>
      </c>
      <c r="K49" s="44"/>
    </row>
    <row r="50" spans="2:47" s="1" customFormat="1" ht="6.95" customHeight="1">
      <c r="B50" s="40"/>
      <c r="C50" s="41"/>
      <c r="D50" s="41"/>
      <c r="E50" s="41"/>
      <c r="F50" s="41"/>
      <c r="G50" s="41"/>
      <c r="H50" s="41"/>
      <c r="I50" s="117"/>
      <c r="J50" s="41"/>
      <c r="K50" s="44"/>
    </row>
    <row r="51" spans="2:47" s="1" customFormat="1">
      <c r="B51" s="40"/>
      <c r="C51" s="36" t="s">
        <v>27</v>
      </c>
      <c r="D51" s="41"/>
      <c r="E51" s="41"/>
      <c r="F51" s="34" t="str">
        <f>E15</f>
        <v>Město Bohumín</v>
      </c>
      <c r="G51" s="41"/>
      <c r="H51" s="41"/>
      <c r="I51" s="118" t="s">
        <v>33</v>
      </c>
      <c r="J51" s="340" t="str">
        <f>E21</f>
        <v>R&amp;P PROJEKT s.r.o.</v>
      </c>
      <c r="K51" s="44"/>
    </row>
    <row r="52" spans="2:47" s="1" customFormat="1" ht="14.45" customHeight="1">
      <c r="B52" s="40"/>
      <c r="C52" s="36" t="s">
        <v>31</v>
      </c>
      <c r="D52" s="41"/>
      <c r="E52" s="41"/>
      <c r="F52" s="34" t="str">
        <f>IF(E18="","",E18)</f>
        <v/>
      </c>
      <c r="G52" s="41"/>
      <c r="H52" s="41"/>
      <c r="I52" s="117"/>
      <c r="J52" s="375"/>
      <c r="K52" s="44"/>
    </row>
    <row r="53" spans="2:47" s="1" customFormat="1" ht="10.35" customHeight="1">
      <c r="B53" s="40"/>
      <c r="C53" s="41"/>
      <c r="D53" s="41"/>
      <c r="E53" s="41"/>
      <c r="F53" s="41"/>
      <c r="G53" s="41"/>
      <c r="H53" s="41"/>
      <c r="I53" s="117"/>
      <c r="J53" s="41"/>
      <c r="K53" s="44"/>
    </row>
    <row r="54" spans="2:47" s="1" customFormat="1" ht="29.25" customHeight="1">
      <c r="B54" s="40"/>
      <c r="C54" s="143" t="s">
        <v>94</v>
      </c>
      <c r="D54" s="131"/>
      <c r="E54" s="131"/>
      <c r="F54" s="131"/>
      <c r="G54" s="131"/>
      <c r="H54" s="131"/>
      <c r="I54" s="144"/>
      <c r="J54" s="145" t="s">
        <v>95</v>
      </c>
      <c r="K54" s="146"/>
    </row>
    <row r="55" spans="2:47" s="1" customFormat="1" ht="10.35" customHeight="1">
      <c r="B55" s="40"/>
      <c r="C55" s="41"/>
      <c r="D55" s="41"/>
      <c r="E55" s="41"/>
      <c r="F55" s="41"/>
      <c r="G55" s="41"/>
      <c r="H55" s="41"/>
      <c r="I55" s="117"/>
      <c r="J55" s="41"/>
      <c r="K55" s="44"/>
    </row>
    <row r="56" spans="2:47" s="1" customFormat="1" ht="29.25" customHeight="1">
      <c r="B56" s="40"/>
      <c r="C56" s="147" t="s">
        <v>96</v>
      </c>
      <c r="D56" s="41"/>
      <c r="E56" s="41"/>
      <c r="F56" s="41"/>
      <c r="G56" s="41"/>
      <c r="H56" s="41"/>
      <c r="I56" s="117"/>
      <c r="J56" s="127">
        <f>J81</f>
        <v>0</v>
      </c>
      <c r="K56" s="44"/>
      <c r="AU56" s="23" t="s">
        <v>97</v>
      </c>
    </row>
    <row r="57" spans="2:47" s="7" customFormat="1" ht="24.95" customHeight="1">
      <c r="B57" s="148"/>
      <c r="C57" s="149"/>
      <c r="D57" s="150" t="s">
        <v>98</v>
      </c>
      <c r="E57" s="151"/>
      <c r="F57" s="151"/>
      <c r="G57" s="151"/>
      <c r="H57" s="151"/>
      <c r="I57" s="152"/>
      <c r="J57" s="153">
        <f>J82</f>
        <v>0</v>
      </c>
      <c r="K57" s="154"/>
    </row>
    <row r="58" spans="2:47" s="8" customFormat="1" ht="19.899999999999999" customHeight="1">
      <c r="B58" s="155"/>
      <c r="C58" s="156"/>
      <c r="D58" s="157" t="s">
        <v>99</v>
      </c>
      <c r="E58" s="158"/>
      <c r="F58" s="158"/>
      <c r="G58" s="158"/>
      <c r="H58" s="158"/>
      <c r="I58" s="159"/>
      <c r="J58" s="160">
        <f>J83</f>
        <v>0</v>
      </c>
      <c r="K58" s="161"/>
    </row>
    <row r="59" spans="2:47" s="8" customFormat="1" ht="19.899999999999999" customHeight="1">
      <c r="B59" s="155"/>
      <c r="C59" s="156"/>
      <c r="D59" s="157" t="s">
        <v>100</v>
      </c>
      <c r="E59" s="158"/>
      <c r="F59" s="158"/>
      <c r="G59" s="158"/>
      <c r="H59" s="158"/>
      <c r="I59" s="159"/>
      <c r="J59" s="160">
        <f>J89</f>
        <v>0</v>
      </c>
      <c r="K59" s="161"/>
    </row>
    <row r="60" spans="2:47" s="8" customFormat="1" ht="19.899999999999999" customHeight="1">
      <c r="B60" s="155"/>
      <c r="C60" s="156"/>
      <c r="D60" s="157" t="s">
        <v>101</v>
      </c>
      <c r="E60" s="158"/>
      <c r="F60" s="158"/>
      <c r="G60" s="158"/>
      <c r="H60" s="158"/>
      <c r="I60" s="159"/>
      <c r="J60" s="160">
        <f>J96</f>
        <v>0</v>
      </c>
      <c r="K60" s="161"/>
    </row>
    <row r="61" spans="2:47" s="8" customFormat="1" ht="19.899999999999999" customHeight="1">
      <c r="B61" s="155"/>
      <c r="C61" s="156"/>
      <c r="D61" s="157" t="s">
        <v>102</v>
      </c>
      <c r="E61" s="158"/>
      <c r="F61" s="158"/>
      <c r="G61" s="158"/>
      <c r="H61" s="158"/>
      <c r="I61" s="159"/>
      <c r="J61" s="160">
        <f>J102</f>
        <v>0</v>
      </c>
      <c r="K61" s="161"/>
    </row>
    <row r="62" spans="2:47" s="1" customFormat="1" ht="21.75" customHeight="1">
      <c r="B62" s="40"/>
      <c r="C62" s="41"/>
      <c r="D62" s="41"/>
      <c r="E62" s="41"/>
      <c r="F62" s="41"/>
      <c r="G62" s="41"/>
      <c r="H62" s="41"/>
      <c r="I62" s="117"/>
      <c r="J62" s="41"/>
      <c r="K62" s="44"/>
    </row>
    <row r="63" spans="2:47" s="1" customFormat="1" ht="6.95" customHeight="1">
      <c r="B63" s="55"/>
      <c r="C63" s="56"/>
      <c r="D63" s="56"/>
      <c r="E63" s="56"/>
      <c r="F63" s="56"/>
      <c r="G63" s="56"/>
      <c r="H63" s="56"/>
      <c r="I63" s="138"/>
      <c r="J63" s="56"/>
      <c r="K63" s="57"/>
    </row>
    <row r="67" spans="2:20" s="1" customFormat="1" ht="6.95" customHeight="1">
      <c r="B67" s="58"/>
      <c r="C67" s="59"/>
      <c r="D67" s="59"/>
      <c r="E67" s="59"/>
      <c r="F67" s="59"/>
      <c r="G67" s="59"/>
      <c r="H67" s="59"/>
      <c r="I67" s="141"/>
      <c r="J67" s="59"/>
      <c r="K67" s="59"/>
      <c r="L67" s="60"/>
    </row>
    <row r="68" spans="2:20" s="1" customFormat="1" ht="36.950000000000003" customHeight="1">
      <c r="B68" s="40"/>
      <c r="C68" s="61" t="s">
        <v>103</v>
      </c>
      <c r="D68" s="62"/>
      <c r="E68" s="62"/>
      <c r="F68" s="62"/>
      <c r="G68" s="62"/>
      <c r="H68" s="62"/>
      <c r="I68" s="162"/>
      <c r="J68" s="62"/>
      <c r="K68" s="62"/>
      <c r="L68" s="60"/>
    </row>
    <row r="69" spans="2:20" s="1" customFormat="1" ht="6.95" customHeight="1">
      <c r="B69" s="40"/>
      <c r="C69" s="62"/>
      <c r="D69" s="62"/>
      <c r="E69" s="62"/>
      <c r="F69" s="62"/>
      <c r="G69" s="62"/>
      <c r="H69" s="62"/>
      <c r="I69" s="162"/>
      <c r="J69" s="62"/>
      <c r="K69" s="62"/>
      <c r="L69" s="60"/>
    </row>
    <row r="70" spans="2:20" s="1" customFormat="1" ht="14.45" customHeight="1">
      <c r="B70" s="40"/>
      <c r="C70" s="64" t="s">
        <v>18</v>
      </c>
      <c r="D70" s="62"/>
      <c r="E70" s="62"/>
      <c r="F70" s="62"/>
      <c r="G70" s="62"/>
      <c r="H70" s="62"/>
      <c r="I70" s="162"/>
      <c r="J70" s="62"/>
      <c r="K70" s="62"/>
      <c r="L70" s="60"/>
    </row>
    <row r="71" spans="2:20" s="1" customFormat="1" ht="16.5" customHeight="1">
      <c r="B71" s="40"/>
      <c r="C71" s="62"/>
      <c r="D71" s="62"/>
      <c r="E71" s="376" t="str">
        <f>E7</f>
        <v>ZŠ Bezručova - oprava sociálního zázemí</v>
      </c>
      <c r="F71" s="377"/>
      <c r="G71" s="377"/>
      <c r="H71" s="377"/>
      <c r="I71" s="162"/>
      <c r="J71" s="62"/>
      <c r="K71" s="62"/>
      <c r="L71" s="60"/>
    </row>
    <row r="72" spans="2:20" s="1" customFormat="1" ht="14.45" customHeight="1">
      <c r="B72" s="40"/>
      <c r="C72" s="64" t="s">
        <v>91</v>
      </c>
      <c r="D72" s="62"/>
      <c r="E72" s="62"/>
      <c r="F72" s="62"/>
      <c r="G72" s="62"/>
      <c r="H72" s="62"/>
      <c r="I72" s="162"/>
      <c r="J72" s="62"/>
      <c r="K72" s="62"/>
      <c r="L72" s="60"/>
    </row>
    <row r="73" spans="2:20" s="1" customFormat="1" ht="17.25" customHeight="1">
      <c r="B73" s="40"/>
      <c r="C73" s="62"/>
      <c r="D73" s="62"/>
      <c r="E73" s="351" t="str">
        <f>E9</f>
        <v>00 - Vedlejší a ostatní náklady</v>
      </c>
      <c r="F73" s="378"/>
      <c r="G73" s="378"/>
      <c r="H73" s="378"/>
      <c r="I73" s="162"/>
      <c r="J73" s="62"/>
      <c r="K73" s="62"/>
      <c r="L73" s="60"/>
    </row>
    <row r="74" spans="2:20" s="1" customFormat="1" ht="6.95" customHeight="1">
      <c r="B74" s="40"/>
      <c r="C74" s="62"/>
      <c r="D74" s="62"/>
      <c r="E74" s="62"/>
      <c r="F74" s="62"/>
      <c r="G74" s="62"/>
      <c r="H74" s="62"/>
      <c r="I74" s="162"/>
      <c r="J74" s="62"/>
      <c r="K74" s="62"/>
      <c r="L74" s="60"/>
    </row>
    <row r="75" spans="2:20" s="1" customFormat="1" ht="18" customHeight="1">
      <c r="B75" s="40"/>
      <c r="C75" s="64" t="s">
        <v>23</v>
      </c>
      <c r="D75" s="62"/>
      <c r="E75" s="62"/>
      <c r="F75" s="163" t="str">
        <f>F12</f>
        <v xml:space="preserve"> </v>
      </c>
      <c r="G75" s="62"/>
      <c r="H75" s="62"/>
      <c r="I75" s="164" t="s">
        <v>25</v>
      </c>
      <c r="J75" s="72" t="str">
        <f>IF(J12="","",J12)</f>
        <v>11. 12. 2018</v>
      </c>
      <c r="K75" s="62"/>
      <c r="L75" s="60"/>
    </row>
    <row r="76" spans="2:20" s="1" customFormat="1" ht="6.95" customHeight="1">
      <c r="B76" s="40"/>
      <c r="C76" s="62"/>
      <c r="D76" s="62"/>
      <c r="E76" s="62"/>
      <c r="F76" s="62"/>
      <c r="G76" s="62"/>
      <c r="H76" s="62"/>
      <c r="I76" s="162"/>
      <c r="J76" s="62"/>
      <c r="K76" s="62"/>
      <c r="L76" s="60"/>
    </row>
    <row r="77" spans="2:20" s="1" customFormat="1">
      <c r="B77" s="40"/>
      <c r="C77" s="64" t="s">
        <v>27</v>
      </c>
      <c r="D77" s="62"/>
      <c r="E77" s="62"/>
      <c r="F77" s="163" t="str">
        <f>E15</f>
        <v>Město Bohumín</v>
      </c>
      <c r="G77" s="62"/>
      <c r="H77" s="62"/>
      <c r="I77" s="164" t="s">
        <v>33</v>
      </c>
      <c r="J77" s="163" t="str">
        <f>E21</f>
        <v>R&amp;P PROJEKT s.r.o.</v>
      </c>
      <c r="K77" s="62"/>
      <c r="L77" s="60"/>
    </row>
    <row r="78" spans="2:20" s="1" customFormat="1" ht="14.45" customHeight="1">
      <c r="B78" s="40"/>
      <c r="C78" s="64" t="s">
        <v>31</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104</v>
      </c>
      <c r="D80" s="167" t="s">
        <v>57</v>
      </c>
      <c r="E80" s="167" t="s">
        <v>53</v>
      </c>
      <c r="F80" s="167" t="s">
        <v>105</v>
      </c>
      <c r="G80" s="167" t="s">
        <v>106</v>
      </c>
      <c r="H80" s="167" t="s">
        <v>107</v>
      </c>
      <c r="I80" s="168" t="s">
        <v>108</v>
      </c>
      <c r="J80" s="167" t="s">
        <v>95</v>
      </c>
      <c r="K80" s="169" t="s">
        <v>109</v>
      </c>
      <c r="L80" s="170"/>
      <c r="M80" s="80" t="s">
        <v>110</v>
      </c>
      <c r="N80" s="81" t="s">
        <v>42</v>
      </c>
      <c r="O80" s="81" t="s">
        <v>111</v>
      </c>
      <c r="P80" s="81" t="s">
        <v>112</v>
      </c>
      <c r="Q80" s="81" t="s">
        <v>113</v>
      </c>
      <c r="R80" s="81" t="s">
        <v>114</v>
      </c>
      <c r="S80" s="81" t="s">
        <v>115</v>
      </c>
      <c r="T80" s="82" t="s">
        <v>116</v>
      </c>
    </row>
    <row r="81" spans="2:65" s="1" customFormat="1" ht="29.25" customHeight="1">
      <c r="B81" s="40"/>
      <c r="C81" s="86" t="s">
        <v>96</v>
      </c>
      <c r="D81" s="62"/>
      <c r="E81" s="62"/>
      <c r="F81" s="62"/>
      <c r="G81" s="62"/>
      <c r="H81" s="62"/>
      <c r="I81" s="162"/>
      <c r="J81" s="171">
        <f>BK81</f>
        <v>0</v>
      </c>
      <c r="K81" s="62"/>
      <c r="L81" s="60"/>
      <c r="M81" s="83"/>
      <c r="N81" s="84"/>
      <c r="O81" s="84"/>
      <c r="P81" s="172">
        <f>P82</f>
        <v>0</v>
      </c>
      <c r="Q81" s="84"/>
      <c r="R81" s="172">
        <f>R82</f>
        <v>0</v>
      </c>
      <c r="S81" s="84"/>
      <c r="T81" s="173">
        <f>T82</f>
        <v>0</v>
      </c>
      <c r="AT81" s="23" t="s">
        <v>71</v>
      </c>
      <c r="AU81" s="23" t="s">
        <v>97</v>
      </c>
      <c r="BK81" s="174">
        <f>BK82</f>
        <v>0</v>
      </c>
    </row>
    <row r="82" spans="2:65" s="10" customFormat="1" ht="37.35" customHeight="1">
      <c r="B82" s="175"/>
      <c r="C82" s="176"/>
      <c r="D82" s="177" t="s">
        <v>71</v>
      </c>
      <c r="E82" s="178" t="s">
        <v>117</v>
      </c>
      <c r="F82" s="178" t="s">
        <v>118</v>
      </c>
      <c r="G82" s="176"/>
      <c r="H82" s="176"/>
      <c r="I82" s="179"/>
      <c r="J82" s="180">
        <f>BK82</f>
        <v>0</v>
      </c>
      <c r="K82" s="176"/>
      <c r="L82" s="181"/>
      <c r="M82" s="182"/>
      <c r="N82" s="183"/>
      <c r="O82" s="183"/>
      <c r="P82" s="184">
        <f>P83+P89+P96+P102</f>
        <v>0</v>
      </c>
      <c r="Q82" s="183"/>
      <c r="R82" s="184">
        <f>R83+R89+R96+R102</f>
        <v>0</v>
      </c>
      <c r="S82" s="183"/>
      <c r="T82" s="185">
        <f>T83+T89+T96+T102</f>
        <v>0</v>
      </c>
      <c r="AR82" s="186" t="s">
        <v>119</v>
      </c>
      <c r="AT82" s="187" t="s">
        <v>71</v>
      </c>
      <c r="AU82" s="187" t="s">
        <v>72</v>
      </c>
      <c r="AY82" s="186" t="s">
        <v>120</v>
      </c>
      <c r="BK82" s="188">
        <f>BK83+BK89+BK96+BK102</f>
        <v>0</v>
      </c>
    </row>
    <row r="83" spans="2:65" s="10" customFormat="1" ht="19.899999999999999" customHeight="1">
      <c r="B83" s="175"/>
      <c r="C83" s="176"/>
      <c r="D83" s="177" t="s">
        <v>71</v>
      </c>
      <c r="E83" s="189" t="s">
        <v>121</v>
      </c>
      <c r="F83" s="189" t="s">
        <v>122</v>
      </c>
      <c r="G83" s="176"/>
      <c r="H83" s="176"/>
      <c r="I83" s="179"/>
      <c r="J83" s="190">
        <f>BK83</f>
        <v>0</v>
      </c>
      <c r="K83" s="176"/>
      <c r="L83" s="181"/>
      <c r="M83" s="182"/>
      <c r="N83" s="183"/>
      <c r="O83" s="183"/>
      <c r="P83" s="184">
        <f>SUM(P84:P88)</f>
        <v>0</v>
      </c>
      <c r="Q83" s="183"/>
      <c r="R83" s="184">
        <f>SUM(R84:R88)</f>
        <v>0</v>
      </c>
      <c r="S83" s="183"/>
      <c r="T83" s="185">
        <f>SUM(T84:T88)</f>
        <v>0</v>
      </c>
      <c r="AR83" s="186" t="s">
        <v>119</v>
      </c>
      <c r="AT83" s="187" t="s">
        <v>71</v>
      </c>
      <c r="AU83" s="187" t="s">
        <v>80</v>
      </c>
      <c r="AY83" s="186" t="s">
        <v>120</v>
      </c>
      <c r="BK83" s="188">
        <f>SUM(BK84:BK88)</f>
        <v>0</v>
      </c>
    </row>
    <row r="84" spans="2:65" s="1" customFormat="1" ht="16.5" customHeight="1">
      <c r="B84" s="40"/>
      <c r="C84" s="191" t="s">
        <v>80</v>
      </c>
      <c r="D84" s="191" t="s">
        <v>123</v>
      </c>
      <c r="E84" s="192" t="s">
        <v>124</v>
      </c>
      <c r="F84" s="193" t="s">
        <v>125</v>
      </c>
      <c r="G84" s="194" t="s">
        <v>126</v>
      </c>
      <c r="H84" s="195">
        <v>1</v>
      </c>
      <c r="I84" s="196"/>
      <c r="J84" s="197">
        <f>ROUND(I84*H84,2)</f>
        <v>0</v>
      </c>
      <c r="K84" s="193" t="s">
        <v>127</v>
      </c>
      <c r="L84" s="60"/>
      <c r="M84" s="198" t="s">
        <v>21</v>
      </c>
      <c r="N84" s="199" t="s">
        <v>43</v>
      </c>
      <c r="O84" s="41"/>
      <c r="P84" s="200">
        <f>O84*H84</f>
        <v>0</v>
      </c>
      <c r="Q84" s="200">
        <v>0</v>
      </c>
      <c r="R84" s="200">
        <f>Q84*H84</f>
        <v>0</v>
      </c>
      <c r="S84" s="200">
        <v>0</v>
      </c>
      <c r="T84" s="201">
        <f>S84*H84</f>
        <v>0</v>
      </c>
      <c r="AR84" s="23" t="s">
        <v>128</v>
      </c>
      <c r="AT84" s="23" t="s">
        <v>123</v>
      </c>
      <c r="AU84" s="23" t="s">
        <v>82</v>
      </c>
      <c r="AY84" s="23" t="s">
        <v>120</v>
      </c>
      <c r="BE84" s="202">
        <f>IF(N84="základní",J84,0)</f>
        <v>0</v>
      </c>
      <c r="BF84" s="202">
        <f>IF(N84="snížená",J84,0)</f>
        <v>0</v>
      </c>
      <c r="BG84" s="202">
        <f>IF(N84="zákl. přenesená",J84,0)</f>
        <v>0</v>
      </c>
      <c r="BH84" s="202">
        <f>IF(N84="sníž. přenesená",J84,0)</f>
        <v>0</v>
      </c>
      <c r="BI84" s="202">
        <f>IF(N84="nulová",J84,0)</f>
        <v>0</v>
      </c>
      <c r="BJ84" s="23" t="s">
        <v>80</v>
      </c>
      <c r="BK84" s="202">
        <f>ROUND(I84*H84,2)</f>
        <v>0</v>
      </c>
      <c r="BL84" s="23" t="s">
        <v>128</v>
      </c>
      <c r="BM84" s="23" t="s">
        <v>129</v>
      </c>
    </row>
    <row r="85" spans="2:65" s="1" customFormat="1" ht="13.5">
      <c r="B85" s="40"/>
      <c r="C85" s="62"/>
      <c r="D85" s="203" t="s">
        <v>130</v>
      </c>
      <c r="E85" s="62"/>
      <c r="F85" s="204" t="s">
        <v>125</v>
      </c>
      <c r="G85" s="62"/>
      <c r="H85" s="62"/>
      <c r="I85" s="162"/>
      <c r="J85" s="62"/>
      <c r="K85" s="62"/>
      <c r="L85" s="60"/>
      <c r="M85" s="205"/>
      <c r="N85" s="41"/>
      <c r="O85" s="41"/>
      <c r="P85" s="41"/>
      <c r="Q85" s="41"/>
      <c r="R85" s="41"/>
      <c r="S85" s="41"/>
      <c r="T85" s="77"/>
      <c r="AT85" s="23" t="s">
        <v>130</v>
      </c>
      <c r="AU85" s="23" t="s">
        <v>82</v>
      </c>
    </row>
    <row r="86" spans="2:65" s="11" customFormat="1" ht="27">
      <c r="B86" s="206"/>
      <c r="C86" s="207"/>
      <c r="D86" s="203" t="s">
        <v>131</v>
      </c>
      <c r="E86" s="208" t="s">
        <v>21</v>
      </c>
      <c r="F86" s="209" t="s">
        <v>132</v>
      </c>
      <c r="G86" s="207"/>
      <c r="H86" s="208" t="s">
        <v>21</v>
      </c>
      <c r="I86" s="210"/>
      <c r="J86" s="207"/>
      <c r="K86" s="207"/>
      <c r="L86" s="211"/>
      <c r="M86" s="212"/>
      <c r="N86" s="213"/>
      <c r="O86" s="213"/>
      <c r="P86" s="213"/>
      <c r="Q86" s="213"/>
      <c r="R86" s="213"/>
      <c r="S86" s="213"/>
      <c r="T86" s="214"/>
      <c r="AT86" s="215" t="s">
        <v>131</v>
      </c>
      <c r="AU86" s="215" t="s">
        <v>82</v>
      </c>
      <c r="AV86" s="11" t="s">
        <v>80</v>
      </c>
      <c r="AW86" s="11" t="s">
        <v>35</v>
      </c>
      <c r="AX86" s="11" t="s">
        <v>72</v>
      </c>
      <c r="AY86" s="215" t="s">
        <v>120</v>
      </c>
    </row>
    <row r="87" spans="2:65" s="12" customFormat="1" ht="13.5">
      <c r="B87" s="216"/>
      <c r="C87" s="217"/>
      <c r="D87" s="203" t="s">
        <v>131</v>
      </c>
      <c r="E87" s="218" t="s">
        <v>21</v>
      </c>
      <c r="F87" s="219" t="s">
        <v>80</v>
      </c>
      <c r="G87" s="217"/>
      <c r="H87" s="220">
        <v>1</v>
      </c>
      <c r="I87" s="221"/>
      <c r="J87" s="217"/>
      <c r="K87" s="217"/>
      <c r="L87" s="222"/>
      <c r="M87" s="223"/>
      <c r="N87" s="224"/>
      <c r="O87" s="224"/>
      <c r="P87" s="224"/>
      <c r="Q87" s="224"/>
      <c r="R87" s="224"/>
      <c r="S87" s="224"/>
      <c r="T87" s="225"/>
      <c r="AT87" s="226" t="s">
        <v>131</v>
      </c>
      <c r="AU87" s="226" t="s">
        <v>82</v>
      </c>
      <c r="AV87" s="12" t="s">
        <v>82</v>
      </c>
      <c r="AW87" s="12" t="s">
        <v>35</v>
      </c>
      <c r="AX87" s="12" t="s">
        <v>72</v>
      </c>
      <c r="AY87" s="226" t="s">
        <v>120</v>
      </c>
    </row>
    <row r="88" spans="2:65" s="13" customFormat="1" ht="13.5">
      <c r="B88" s="227"/>
      <c r="C88" s="228"/>
      <c r="D88" s="203" t="s">
        <v>131</v>
      </c>
      <c r="E88" s="229" t="s">
        <v>21</v>
      </c>
      <c r="F88" s="230" t="s">
        <v>133</v>
      </c>
      <c r="G88" s="228"/>
      <c r="H88" s="231">
        <v>1</v>
      </c>
      <c r="I88" s="232"/>
      <c r="J88" s="228"/>
      <c r="K88" s="228"/>
      <c r="L88" s="233"/>
      <c r="M88" s="234"/>
      <c r="N88" s="235"/>
      <c r="O88" s="235"/>
      <c r="P88" s="235"/>
      <c r="Q88" s="235"/>
      <c r="R88" s="235"/>
      <c r="S88" s="235"/>
      <c r="T88" s="236"/>
      <c r="AT88" s="237" t="s">
        <v>131</v>
      </c>
      <c r="AU88" s="237" t="s">
        <v>82</v>
      </c>
      <c r="AV88" s="13" t="s">
        <v>134</v>
      </c>
      <c r="AW88" s="13" t="s">
        <v>35</v>
      </c>
      <c r="AX88" s="13" t="s">
        <v>80</v>
      </c>
      <c r="AY88" s="237" t="s">
        <v>120</v>
      </c>
    </row>
    <row r="89" spans="2:65" s="10" customFormat="1" ht="29.85" customHeight="1">
      <c r="B89" s="175"/>
      <c r="C89" s="176"/>
      <c r="D89" s="177" t="s">
        <v>71</v>
      </c>
      <c r="E89" s="189" t="s">
        <v>135</v>
      </c>
      <c r="F89" s="189" t="s">
        <v>136</v>
      </c>
      <c r="G89" s="176"/>
      <c r="H89" s="176"/>
      <c r="I89" s="179"/>
      <c r="J89" s="190">
        <f>BK89</f>
        <v>0</v>
      </c>
      <c r="K89" s="176"/>
      <c r="L89" s="181"/>
      <c r="M89" s="182"/>
      <c r="N89" s="183"/>
      <c r="O89" s="183"/>
      <c r="P89" s="184">
        <f>SUM(P90:P95)</f>
        <v>0</v>
      </c>
      <c r="Q89" s="183"/>
      <c r="R89" s="184">
        <f>SUM(R90:R95)</f>
        <v>0</v>
      </c>
      <c r="S89" s="183"/>
      <c r="T89" s="185">
        <f>SUM(T90:T95)</f>
        <v>0</v>
      </c>
      <c r="AR89" s="186" t="s">
        <v>119</v>
      </c>
      <c r="AT89" s="187" t="s">
        <v>71</v>
      </c>
      <c r="AU89" s="187" t="s">
        <v>80</v>
      </c>
      <c r="AY89" s="186" t="s">
        <v>120</v>
      </c>
      <c r="BK89" s="188">
        <f>SUM(BK90:BK95)</f>
        <v>0</v>
      </c>
    </row>
    <row r="90" spans="2:65" s="1" customFormat="1" ht="16.5" customHeight="1">
      <c r="B90" s="40"/>
      <c r="C90" s="191" t="s">
        <v>82</v>
      </c>
      <c r="D90" s="191" t="s">
        <v>123</v>
      </c>
      <c r="E90" s="192" t="s">
        <v>137</v>
      </c>
      <c r="F90" s="193" t="s">
        <v>136</v>
      </c>
      <c r="G90" s="194" t="s">
        <v>126</v>
      </c>
      <c r="H90" s="195">
        <v>1</v>
      </c>
      <c r="I90" s="196"/>
      <c r="J90" s="197">
        <f>ROUND(I90*H90,2)</f>
        <v>0</v>
      </c>
      <c r="K90" s="193" t="s">
        <v>127</v>
      </c>
      <c r="L90" s="60"/>
      <c r="M90" s="198" t="s">
        <v>21</v>
      </c>
      <c r="N90" s="199" t="s">
        <v>43</v>
      </c>
      <c r="O90" s="41"/>
      <c r="P90" s="200">
        <f>O90*H90</f>
        <v>0</v>
      </c>
      <c r="Q90" s="200">
        <v>0</v>
      </c>
      <c r="R90" s="200">
        <f>Q90*H90</f>
        <v>0</v>
      </c>
      <c r="S90" s="200">
        <v>0</v>
      </c>
      <c r="T90" s="201">
        <f>S90*H90</f>
        <v>0</v>
      </c>
      <c r="AR90" s="23" t="s">
        <v>128</v>
      </c>
      <c r="AT90" s="23" t="s">
        <v>123</v>
      </c>
      <c r="AU90" s="23" t="s">
        <v>82</v>
      </c>
      <c r="AY90" s="23" t="s">
        <v>120</v>
      </c>
      <c r="BE90" s="202">
        <f>IF(N90="základní",J90,0)</f>
        <v>0</v>
      </c>
      <c r="BF90" s="202">
        <f>IF(N90="snížená",J90,0)</f>
        <v>0</v>
      </c>
      <c r="BG90" s="202">
        <f>IF(N90="zákl. přenesená",J90,0)</f>
        <v>0</v>
      </c>
      <c r="BH90" s="202">
        <f>IF(N90="sníž. přenesená",J90,0)</f>
        <v>0</v>
      </c>
      <c r="BI90" s="202">
        <f>IF(N90="nulová",J90,0)</f>
        <v>0</v>
      </c>
      <c r="BJ90" s="23" t="s">
        <v>80</v>
      </c>
      <c r="BK90" s="202">
        <f>ROUND(I90*H90,2)</f>
        <v>0</v>
      </c>
      <c r="BL90" s="23" t="s">
        <v>128</v>
      </c>
      <c r="BM90" s="23" t="s">
        <v>138</v>
      </c>
    </row>
    <row r="91" spans="2:65" s="1" customFormat="1" ht="13.5">
      <c r="B91" s="40"/>
      <c r="C91" s="62"/>
      <c r="D91" s="203" t="s">
        <v>130</v>
      </c>
      <c r="E91" s="62"/>
      <c r="F91" s="204" t="s">
        <v>136</v>
      </c>
      <c r="G91" s="62"/>
      <c r="H91" s="62"/>
      <c r="I91" s="162"/>
      <c r="J91" s="62"/>
      <c r="K91" s="62"/>
      <c r="L91" s="60"/>
      <c r="M91" s="205"/>
      <c r="N91" s="41"/>
      <c r="O91" s="41"/>
      <c r="P91" s="41"/>
      <c r="Q91" s="41"/>
      <c r="R91" s="41"/>
      <c r="S91" s="41"/>
      <c r="T91" s="77"/>
      <c r="AT91" s="23" t="s">
        <v>130</v>
      </c>
      <c r="AU91" s="23" t="s">
        <v>82</v>
      </c>
    </row>
    <row r="92" spans="2:65" s="11" customFormat="1" ht="27">
      <c r="B92" s="206"/>
      <c r="C92" s="207"/>
      <c r="D92" s="203" t="s">
        <v>131</v>
      </c>
      <c r="E92" s="208" t="s">
        <v>21</v>
      </c>
      <c r="F92" s="209" t="s">
        <v>139</v>
      </c>
      <c r="G92" s="207"/>
      <c r="H92" s="208" t="s">
        <v>21</v>
      </c>
      <c r="I92" s="210"/>
      <c r="J92" s="207"/>
      <c r="K92" s="207"/>
      <c r="L92" s="211"/>
      <c r="M92" s="212"/>
      <c r="N92" s="213"/>
      <c r="O92" s="213"/>
      <c r="P92" s="213"/>
      <c r="Q92" s="213"/>
      <c r="R92" s="213"/>
      <c r="S92" s="213"/>
      <c r="T92" s="214"/>
      <c r="AT92" s="215" t="s">
        <v>131</v>
      </c>
      <c r="AU92" s="215" t="s">
        <v>82</v>
      </c>
      <c r="AV92" s="11" t="s">
        <v>80</v>
      </c>
      <c r="AW92" s="11" t="s">
        <v>35</v>
      </c>
      <c r="AX92" s="11" t="s">
        <v>72</v>
      </c>
      <c r="AY92" s="215" t="s">
        <v>120</v>
      </c>
    </row>
    <row r="93" spans="2:65" s="11" customFormat="1" ht="13.5">
      <c r="B93" s="206"/>
      <c r="C93" s="207"/>
      <c r="D93" s="203" t="s">
        <v>131</v>
      </c>
      <c r="E93" s="208" t="s">
        <v>21</v>
      </c>
      <c r="F93" s="209" t="s">
        <v>140</v>
      </c>
      <c r="G93" s="207"/>
      <c r="H93" s="208" t="s">
        <v>21</v>
      </c>
      <c r="I93" s="210"/>
      <c r="J93" s="207"/>
      <c r="K93" s="207"/>
      <c r="L93" s="211"/>
      <c r="M93" s="212"/>
      <c r="N93" s="213"/>
      <c r="O93" s="213"/>
      <c r="P93" s="213"/>
      <c r="Q93" s="213"/>
      <c r="R93" s="213"/>
      <c r="S93" s="213"/>
      <c r="T93" s="214"/>
      <c r="AT93" s="215" t="s">
        <v>131</v>
      </c>
      <c r="AU93" s="215" t="s">
        <v>82</v>
      </c>
      <c r="AV93" s="11" t="s">
        <v>80</v>
      </c>
      <c r="AW93" s="11" t="s">
        <v>35</v>
      </c>
      <c r="AX93" s="11" t="s">
        <v>72</v>
      </c>
      <c r="AY93" s="215" t="s">
        <v>120</v>
      </c>
    </row>
    <row r="94" spans="2:65" s="12" customFormat="1" ht="13.5">
      <c r="B94" s="216"/>
      <c r="C94" s="217"/>
      <c r="D94" s="203" t="s">
        <v>131</v>
      </c>
      <c r="E94" s="218" t="s">
        <v>21</v>
      </c>
      <c r="F94" s="219" t="s">
        <v>80</v>
      </c>
      <c r="G94" s="217"/>
      <c r="H94" s="220">
        <v>1</v>
      </c>
      <c r="I94" s="221"/>
      <c r="J94" s="217"/>
      <c r="K94" s="217"/>
      <c r="L94" s="222"/>
      <c r="M94" s="223"/>
      <c r="N94" s="224"/>
      <c r="O94" s="224"/>
      <c r="P94" s="224"/>
      <c r="Q94" s="224"/>
      <c r="R94" s="224"/>
      <c r="S94" s="224"/>
      <c r="T94" s="225"/>
      <c r="AT94" s="226" t="s">
        <v>131</v>
      </c>
      <c r="AU94" s="226" t="s">
        <v>82</v>
      </c>
      <c r="AV94" s="12" t="s">
        <v>82</v>
      </c>
      <c r="AW94" s="12" t="s">
        <v>35</v>
      </c>
      <c r="AX94" s="12" t="s">
        <v>72</v>
      </c>
      <c r="AY94" s="226" t="s">
        <v>120</v>
      </c>
    </row>
    <row r="95" spans="2:65" s="13" customFormat="1" ht="13.5">
      <c r="B95" s="227"/>
      <c r="C95" s="228"/>
      <c r="D95" s="203" t="s">
        <v>131</v>
      </c>
      <c r="E95" s="229" t="s">
        <v>21</v>
      </c>
      <c r="F95" s="230" t="s">
        <v>133</v>
      </c>
      <c r="G95" s="228"/>
      <c r="H95" s="231">
        <v>1</v>
      </c>
      <c r="I95" s="232"/>
      <c r="J95" s="228"/>
      <c r="K95" s="228"/>
      <c r="L95" s="233"/>
      <c r="M95" s="234"/>
      <c r="N95" s="235"/>
      <c r="O95" s="235"/>
      <c r="P95" s="235"/>
      <c r="Q95" s="235"/>
      <c r="R95" s="235"/>
      <c r="S95" s="235"/>
      <c r="T95" s="236"/>
      <c r="AT95" s="237" t="s">
        <v>131</v>
      </c>
      <c r="AU95" s="237" t="s">
        <v>82</v>
      </c>
      <c r="AV95" s="13" t="s">
        <v>134</v>
      </c>
      <c r="AW95" s="13" t="s">
        <v>35</v>
      </c>
      <c r="AX95" s="13" t="s">
        <v>80</v>
      </c>
      <c r="AY95" s="237" t="s">
        <v>120</v>
      </c>
    </row>
    <row r="96" spans="2:65" s="10" customFormat="1" ht="29.85" customHeight="1">
      <c r="B96" s="175"/>
      <c r="C96" s="176"/>
      <c r="D96" s="177" t="s">
        <v>71</v>
      </c>
      <c r="E96" s="189" t="s">
        <v>141</v>
      </c>
      <c r="F96" s="189" t="s">
        <v>142</v>
      </c>
      <c r="G96" s="176"/>
      <c r="H96" s="176"/>
      <c r="I96" s="179"/>
      <c r="J96" s="190">
        <f>BK96</f>
        <v>0</v>
      </c>
      <c r="K96" s="176"/>
      <c r="L96" s="181"/>
      <c r="M96" s="182"/>
      <c r="N96" s="183"/>
      <c r="O96" s="183"/>
      <c r="P96" s="184">
        <f>SUM(P97:P101)</f>
        <v>0</v>
      </c>
      <c r="Q96" s="183"/>
      <c r="R96" s="184">
        <f>SUM(R97:R101)</f>
        <v>0</v>
      </c>
      <c r="S96" s="183"/>
      <c r="T96" s="185">
        <f>SUM(T97:T101)</f>
        <v>0</v>
      </c>
      <c r="AR96" s="186" t="s">
        <v>119</v>
      </c>
      <c r="AT96" s="187" t="s">
        <v>71</v>
      </c>
      <c r="AU96" s="187" t="s">
        <v>80</v>
      </c>
      <c r="AY96" s="186" t="s">
        <v>120</v>
      </c>
      <c r="BK96" s="188">
        <f>SUM(BK97:BK101)</f>
        <v>0</v>
      </c>
    </row>
    <row r="97" spans="2:65" s="1" customFormat="1" ht="16.5" customHeight="1">
      <c r="B97" s="40"/>
      <c r="C97" s="191" t="s">
        <v>143</v>
      </c>
      <c r="D97" s="191" t="s">
        <v>123</v>
      </c>
      <c r="E97" s="192" t="s">
        <v>144</v>
      </c>
      <c r="F97" s="193" t="s">
        <v>142</v>
      </c>
      <c r="G97" s="194" t="s">
        <v>126</v>
      </c>
      <c r="H97" s="195">
        <v>1</v>
      </c>
      <c r="I97" s="196"/>
      <c r="J97" s="197">
        <f>ROUND(I97*H97,2)</f>
        <v>0</v>
      </c>
      <c r="K97" s="193" t="s">
        <v>127</v>
      </c>
      <c r="L97" s="60"/>
      <c r="M97" s="198" t="s">
        <v>21</v>
      </c>
      <c r="N97" s="199" t="s">
        <v>43</v>
      </c>
      <c r="O97" s="41"/>
      <c r="P97" s="200">
        <f>O97*H97</f>
        <v>0</v>
      </c>
      <c r="Q97" s="200">
        <v>0</v>
      </c>
      <c r="R97" s="200">
        <f>Q97*H97</f>
        <v>0</v>
      </c>
      <c r="S97" s="200">
        <v>0</v>
      </c>
      <c r="T97" s="201">
        <f>S97*H97</f>
        <v>0</v>
      </c>
      <c r="AR97" s="23" t="s">
        <v>128</v>
      </c>
      <c r="AT97" s="23" t="s">
        <v>123</v>
      </c>
      <c r="AU97" s="23" t="s">
        <v>82</v>
      </c>
      <c r="AY97" s="23" t="s">
        <v>120</v>
      </c>
      <c r="BE97" s="202">
        <f>IF(N97="základní",J97,0)</f>
        <v>0</v>
      </c>
      <c r="BF97" s="202">
        <f>IF(N97="snížená",J97,0)</f>
        <v>0</v>
      </c>
      <c r="BG97" s="202">
        <f>IF(N97="zákl. přenesená",J97,0)</f>
        <v>0</v>
      </c>
      <c r="BH97" s="202">
        <f>IF(N97="sníž. přenesená",J97,0)</f>
        <v>0</v>
      </c>
      <c r="BI97" s="202">
        <f>IF(N97="nulová",J97,0)</f>
        <v>0</v>
      </c>
      <c r="BJ97" s="23" t="s">
        <v>80</v>
      </c>
      <c r="BK97" s="202">
        <f>ROUND(I97*H97,2)</f>
        <v>0</v>
      </c>
      <c r="BL97" s="23" t="s">
        <v>128</v>
      </c>
      <c r="BM97" s="23" t="s">
        <v>145</v>
      </c>
    </row>
    <row r="98" spans="2:65" s="1" customFormat="1" ht="13.5">
      <c r="B98" s="40"/>
      <c r="C98" s="62"/>
      <c r="D98" s="203" t="s">
        <v>130</v>
      </c>
      <c r="E98" s="62"/>
      <c r="F98" s="204" t="s">
        <v>142</v>
      </c>
      <c r="G98" s="62"/>
      <c r="H98" s="62"/>
      <c r="I98" s="162"/>
      <c r="J98" s="62"/>
      <c r="K98" s="62"/>
      <c r="L98" s="60"/>
      <c r="M98" s="205"/>
      <c r="N98" s="41"/>
      <c r="O98" s="41"/>
      <c r="P98" s="41"/>
      <c r="Q98" s="41"/>
      <c r="R98" s="41"/>
      <c r="S98" s="41"/>
      <c r="T98" s="77"/>
      <c r="AT98" s="23" t="s">
        <v>130</v>
      </c>
      <c r="AU98" s="23" t="s">
        <v>82</v>
      </c>
    </row>
    <row r="99" spans="2:65" s="11" customFormat="1" ht="13.5">
      <c r="B99" s="206"/>
      <c r="C99" s="207"/>
      <c r="D99" s="203" t="s">
        <v>131</v>
      </c>
      <c r="E99" s="208" t="s">
        <v>21</v>
      </c>
      <c r="F99" s="209" t="s">
        <v>146</v>
      </c>
      <c r="G99" s="207"/>
      <c r="H99" s="208" t="s">
        <v>21</v>
      </c>
      <c r="I99" s="210"/>
      <c r="J99" s="207"/>
      <c r="K99" s="207"/>
      <c r="L99" s="211"/>
      <c r="M99" s="212"/>
      <c r="N99" s="213"/>
      <c r="O99" s="213"/>
      <c r="P99" s="213"/>
      <c r="Q99" s="213"/>
      <c r="R99" s="213"/>
      <c r="S99" s="213"/>
      <c r="T99" s="214"/>
      <c r="AT99" s="215" t="s">
        <v>131</v>
      </c>
      <c r="AU99" s="215" t="s">
        <v>82</v>
      </c>
      <c r="AV99" s="11" t="s">
        <v>80</v>
      </c>
      <c r="AW99" s="11" t="s">
        <v>35</v>
      </c>
      <c r="AX99" s="11" t="s">
        <v>72</v>
      </c>
      <c r="AY99" s="215" t="s">
        <v>120</v>
      </c>
    </row>
    <row r="100" spans="2:65" s="12" customFormat="1" ht="13.5">
      <c r="B100" s="216"/>
      <c r="C100" s="217"/>
      <c r="D100" s="203" t="s">
        <v>131</v>
      </c>
      <c r="E100" s="218" t="s">
        <v>21</v>
      </c>
      <c r="F100" s="219" t="s">
        <v>80</v>
      </c>
      <c r="G100" s="217"/>
      <c r="H100" s="220">
        <v>1</v>
      </c>
      <c r="I100" s="221"/>
      <c r="J100" s="217"/>
      <c r="K100" s="217"/>
      <c r="L100" s="222"/>
      <c r="M100" s="223"/>
      <c r="N100" s="224"/>
      <c r="O100" s="224"/>
      <c r="P100" s="224"/>
      <c r="Q100" s="224"/>
      <c r="R100" s="224"/>
      <c r="S100" s="224"/>
      <c r="T100" s="225"/>
      <c r="AT100" s="226" t="s">
        <v>131</v>
      </c>
      <c r="AU100" s="226" t="s">
        <v>82</v>
      </c>
      <c r="AV100" s="12" t="s">
        <v>82</v>
      </c>
      <c r="AW100" s="12" t="s">
        <v>35</v>
      </c>
      <c r="AX100" s="12" t="s">
        <v>72</v>
      </c>
      <c r="AY100" s="226" t="s">
        <v>120</v>
      </c>
    </row>
    <row r="101" spans="2:65" s="13" customFormat="1" ht="13.5">
      <c r="B101" s="227"/>
      <c r="C101" s="228"/>
      <c r="D101" s="203" t="s">
        <v>131</v>
      </c>
      <c r="E101" s="229" t="s">
        <v>21</v>
      </c>
      <c r="F101" s="230" t="s">
        <v>133</v>
      </c>
      <c r="G101" s="228"/>
      <c r="H101" s="231">
        <v>1</v>
      </c>
      <c r="I101" s="232"/>
      <c r="J101" s="228"/>
      <c r="K101" s="228"/>
      <c r="L101" s="233"/>
      <c r="M101" s="234"/>
      <c r="N101" s="235"/>
      <c r="O101" s="235"/>
      <c r="P101" s="235"/>
      <c r="Q101" s="235"/>
      <c r="R101" s="235"/>
      <c r="S101" s="235"/>
      <c r="T101" s="236"/>
      <c r="AT101" s="237" t="s">
        <v>131</v>
      </c>
      <c r="AU101" s="237" t="s">
        <v>82</v>
      </c>
      <c r="AV101" s="13" t="s">
        <v>134</v>
      </c>
      <c r="AW101" s="13" t="s">
        <v>35</v>
      </c>
      <c r="AX101" s="13" t="s">
        <v>80</v>
      </c>
      <c r="AY101" s="237" t="s">
        <v>120</v>
      </c>
    </row>
    <row r="102" spans="2:65" s="10" customFormat="1" ht="29.85" customHeight="1">
      <c r="B102" s="175"/>
      <c r="C102" s="176"/>
      <c r="D102" s="177" t="s">
        <v>71</v>
      </c>
      <c r="E102" s="189" t="s">
        <v>147</v>
      </c>
      <c r="F102" s="189" t="s">
        <v>148</v>
      </c>
      <c r="G102" s="176"/>
      <c r="H102" s="176"/>
      <c r="I102" s="179"/>
      <c r="J102" s="190">
        <f>BK102</f>
        <v>0</v>
      </c>
      <c r="K102" s="176"/>
      <c r="L102" s="181"/>
      <c r="M102" s="182"/>
      <c r="N102" s="183"/>
      <c r="O102" s="183"/>
      <c r="P102" s="184">
        <f>SUM(P103:P108)</f>
        <v>0</v>
      </c>
      <c r="Q102" s="183"/>
      <c r="R102" s="184">
        <f>SUM(R103:R108)</f>
        <v>0</v>
      </c>
      <c r="S102" s="183"/>
      <c r="T102" s="185">
        <f>SUM(T103:T108)</f>
        <v>0</v>
      </c>
      <c r="AR102" s="186" t="s">
        <v>119</v>
      </c>
      <c r="AT102" s="187" t="s">
        <v>71</v>
      </c>
      <c r="AU102" s="187" t="s">
        <v>80</v>
      </c>
      <c r="AY102" s="186" t="s">
        <v>120</v>
      </c>
      <c r="BK102" s="188">
        <f>SUM(BK103:BK108)</f>
        <v>0</v>
      </c>
    </row>
    <row r="103" spans="2:65" s="1" customFormat="1" ht="16.5" customHeight="1">
      <c r="B103" s="40"/>
      <c r="C103" s="191" t="s">
        <v>134</v>
      </c>
      <c r="D103" s="191" t="s">
        <v>123</v>
      </c>
      <c r="E103" s="192" t="s">
        <v>149</v>
      </c>
      <c r="F103" s="193" t="s">
        <v>148</v>
      </c>
      <c r="G103" s="194" t="s">
        <v>126</v>
      </c>
      <c r="H103" s="195">
        <v>1</v>
      </c>
      <c r="I103" s="196"/>
      <c r="J103" s="197">
        <f>ROUND(I103*H103,2)</f>
        <v>0</v>
      </c>
      <c r="K103" s="193" t="s">
        <v>127</v>
      </c>
      <c r="L103" s="60"/>
      <c r="M103" s="198" t="s">
        <v>21</v>
      </c>
      <c r="N103" s="199" t="s">
        <v>43</v>
      </c>
      <c r="O103" s="41"/>
      <c r="P103" s="200">
        <f>O103*H103</f>
        <v>0</v>
      </c>
      <c r="Q103" s="200">
        <v>0</v>
      </c>
      <c r="R103" s="200">
        <f>Q103*H103</f>
        <v>0</v>
      </c>
      <c r="S103" s="200">
        <v>0</v>
      </c>
      <c r="T103" s="201">
        <f>S103*H103</f>
        <v>0</v>
      </c>
      <c r="AR103" s="23" t="s">
        <v>128</v>
      </c>
      <c r="AT103" s="23" t="s">
        <v>123</v>
      </c>
      <c r="AU103" s="23" t="s">
        <v>82</v>
      </c>
      <c r="AY103" s="23" t="s">
        <v>120</v>
      </c>
      <c r="BE103" s="202">
        <f>IF(N103="základní",J103,0)</f>
        <v>0</v>
      </c>
      <c r="BF103" s="202">
        <f>IF(N103="snížená",J103,0)</f>
        <v>0</v>
      </c>
      <c r="BG103" s="202">
        <f>IF(N103="zákl. přenesená",J103,0)</f>
        <v>0</v>
      </c>
      <c r="BH103" s="202">
        <f>IF(N103="sníž. přenesená",J103,0)</f>
        <v>0</v>
      </c>
      <c r="BI103" s="202">
        <f>IF(N103="nulová",J103,0)</f>
        <v>0</v>
      </c>
      <c r="BJ103" s="23" t="s">
        <v>80</v>
      </c>
      <c r="BK103" s="202">
        <f>ROUND(I103*H103,2)</f>
        <v>0</v>
      </c>
      <c r="BL103" s="23" t="s">
        <v>128</v>
      </c>
      <c r="BM103" s="23" t="s">
        <v>150</v>
      </c>
    </row>
    <row r="104" spans="2:65" s="1" customFormat="1" ht="13.5">
      <c r="B104" s="40"/>
      <c r="C104" s="62"/>
      <c r="D104" s="203" t="s">
        <v>130</v>
      </c>
      <c r="E104" s="62"/>
      <c r="F104" s="204" t="s">
        <v>148</v>
      </c>
      <c r="G104" s="62"/>
      <c r="H104" s="62"/>
      <c r="I104" s="162"/>
      <c r="J104" s="62"/>
      <c r="K104" s="62"/>
      <c r="L104" s="60"/>
      <c r="M104" s="205"/>
      <c r="N104" s="41"/>
      <c r="O104" s="41"/>
      <c r="P104" s="41"/>
      <c r="Q104" s="41"/>
      <c r="R104" s="41"/>
      <c r="S104" s="41"/>
      <c r="T104" s="77"/>
      <c r="AT104" s="23" t="s">
        <v>130</v>
      </c>
      <c r="AU104" s="23" t="s">
        <v>82</v>
      </c>
    </row>
    <row r="105" spans="2:65" s="11" customFormat="1" ht="13.5">
      <c r="B105" s="206"/>
      <c r="C105" s="207"/>
      <c r="D105" s="203" t="s">
        <v>131</v>
      </c>
      <c r="E105" s="208" t="s">
        <v>21</v>
      </c>
      <c r="F105" s="209" t="s">
        <v>151</v>
      </c>
      <c r="G105" s="207"/>
      <c r="H105" s="208" t="s">
        <v>21</v>
      </c>
      <c r="I105" s="210"/>
      <c r="J105" s="207"/>
      <c r="K105" s="207"/>
      <c r="L105" s="211"/>
      <c r="M105" s="212"/>
      <c r="N105" s="213"/>
      <c r="O105" s="213"/>
      <c r="P105" s="213"/>
      <c r="Q105" s="213"/>
      <c r="R105" s="213"/>
      <c r="S105" s="213"/>
      <c r="T105" s="214"/>
      <c r="AT105" s="215" t="s">
        <v>131</v>
      </c>
      <c r="AU105" s="215" t="s">
        <v>82</v>
      </c>
      <c r="AV105" s="11" t="s">
        <v>80</v>
      </c>
      <c r="AW105" s="11" t="s">
        <v>35</v>
      </c>
      <c r="AX105" s="11" t="s">
        <v>72</v>
      </c>
      <c r="AY105" s="215" t="s">
        <v>120</v>
      </c>
    </row>
    <row r="106" spans="2:65" s="11" customFormat="1" ht="27">
      <c r="B106" s="206"/>
      <c r="C106" s="207"/>
      <c r="D106" s="203" t="s">
        <v>131</v>
      </c>
      <c r="E106" s="208" t="s">
        <v>21</v>
      </c>
      <c r="F106" s="209" t="s">
        <v>152</v>
      </c>
      <c r="G106" s="207"/>
      <c r="H106" s="208" t="s">
        <v>21</v>
      </c>
      <c r="I106" s="210"/>
      <c r="J106" s="207"/>
      <c r="K106" s="207"/>
      <c r="L106" s="211"/>
      <c r="M106" s="212"/>
      <c r="N106" s="213"/>
      <c r="O106" s="213"/>
      <c r="P106" s="213"/>
      <c r="Q106" s="213"/>
      <c r="R106" s="213"/>
      <c r="S106" s="213"/>
      <c r="T106" s="214"/>
      <c r="AT106" s="215" t="s">
        <v>131</v>
      </c>
      <c r="AU106" s="215" t="s">
        <v>82</v>
      </c>
      <c r="AV106" s="11" t="s">
        <v>80</v>
      </c>
      <c r="AW106" s="11" t="s">
        <v>35</v>
      </c>
      <c r="AX106" s="11" t="s">
        <v>72</v>
      </c>
      <c r="AY106" s="215" t="s">
        <v>120</v>
      </c>
    </row>
    <row r="107" spans="2:65" s="12" customFormat="1" ht="13.5">
      <c r="B107" s="216"/>
      <c r="C107" s="217"/>
      <c r="D107" s="203" t="s">
        <v>131</v>
      </c>
      <c r="E107" s="218" t="s">
        <v>21</v>
      </c>
      <c r="F107" s="219" t="s">
        <v>80</v>
      </c>
      <c r="G107" s="217"/>
      <c r="H107" s="220">
        <v>1</v>
      </c>
      <c r="I107" s="221"/>
      <c r="J107" s="217"/>
      <c r="K107" s="217"/>
      <c r="L107" s="222"/>
      <c r="M107" s="223"/>
      <c r="N107" s="224"/>
      <c r="O107" s="224"/>
      <c r="P107" s="224"/>
      <c r="Q107" s="224"/>
      <c r="R107" s="224"/>
      <c r="S107" s="224"/>
      <c r="T107" s="225"/>
      <c r="AT107" s="226" t="s">
        <v>131</v>
      </c>
      <c r="AU107" s="226" t="s">
        <v>82</v>
      </c>
      <c r="AV107" s="12" t="s">
        <v>82</v>
      </c>
      <c r="AW107" s="12" t="s">
        <v>35</v>
      </c>
      <c r="AX107" s="12" t="s">
        <v>72</v>
      </c>
      <c r="AY107" s="226" t="s">
        <v>120</v>
      </c>
    </row>
    <row r="108" spans="2:65" s="13" customFormat="1" ht="13.5">
      <c r="B108" s="227"/>
      <c r="C108" s="228"/>
      <c r="D108" s="203" t="s">
        <v>131</v>
      </c>
      <c r="E108" s="229" t="s">
        <v>21</v>
      </c>
      <c r="F108" s="230" t="s">
        <v>133</v>
      </c>
      <c r="G108" s="228"/>
      <c r="H108" s="231">
        <v>1</v>
      </c>
      <c r="I108" s="232"/>
      <c r="J108" s="228"/>
      <c r="K108" s="228"/>
      <c r="L108" s="233"/>
      <c r="M108" s="238"/>
      <c r="N108" s="239"/>
      <c r="O108" s="239"/>
      <c r="P108" s="239"/>
      <c r="Q108" s="239"/>
      <c r="R108" s="239"/>
      <c r="S108" s="239"/>
      <c r="T108" s="240"/>
      <c r="AT108" s="237" t="s">
        <v>131</v>
      </c>
      <c r="AU108" s="237" t="s">
        <v>82</v>
      </c>
      <c r="AV108" s="13" t="s">
        <v>134</v>
      </c>
      <c r="AW108" s="13" t="s">
        <v>35</v>
      </c>
      <c r="AX108" s="13" t="s">
        <v>80</v>
      </c>
      <c r="AY108" s="237" t="s">
        <v>120</v>
      </c>
    </row>
    <row r="109" spans="2:65" s="1" customFormat="1" ht="6.95" customHeight="1">
      <c r="B109" s="55"/>
      <c r="C109" s="56"/>
      <c r="D109" s="56"/>
      <c r="E109" s="56"/>
      <c r="F109" s="56"/>
      <c r="G109" s="56"/>
      <c r="H109" s="56"/>
      <c r="I109" s="138"/>
      <c r="J109" s="56"/>
      <c r="K109" s="56"/>
      <c r="L109" s="60"/>
    </row>
  </sheetData>
  <sheetProtection algorithmName="SHA-512" hashValue="DHYqBT3pzdgyMhuNjr+uD6awWOG1oeeuDpyV3USsFXcLk+DGoz9DUeWXXkLLiFJkwPoZ773bB4EfyZKO3gFs4A==" saltValue="QZWKfNNLWRjjgMZVjHJkKmfl6WgSoC1bDjO6hseLHpy3DGD33ynp2zCA8osvZLw4yhHpfp2Rm7vT13INXyEE9A==" spinCount="100000" sheet="1" objects="1" scenarios="1" formatColumns="0" formatRows="0" autoFilter="0"/>
  <autoFilter ref="C80:K108"/>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659"/>
  <sheetViews>
    <sheetView showGridLines="0" workbookViewId="0">
      <pane ySplit="1" topLeftCell="A2" activePane="bottomLeft" state="frozen"/>
      <selection pane="bottomLeft" activeCell="E9" sqref="E9:H9"/>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85</v>
      </c>
      <c r="G1" s="379" t="s">
        <v>86</v>
      </c>
      <c r="H1" s="379"/>
      <c r="I1" s="114"/>
      <c r="J1" s="113" t="s">
        <v>87</v>
      </c>
      <c r="K1" s="112" t="s">
        <v>88</v>
      </c>
      <c r="L1" s="113" t="s">
        <v>89</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0"/>
      <c r="M2" s="370"/>
      <c r="N2" s="370"/>
      <c r="O2" s="370"/>
      <c r="P2" s="370"/>
      <c r="Q2" s="370"/>
      <c r="R2" s="370"/>
      <c r="S2" s="370"/>
      <c r="T2" s="370"/>
      <c r="U2" s="370"/>
      <c r="V2" s="370"/>
      <c r="AT2" s="23" t="s">
        <v>84</v>
      </c>
    </row>
    <row r="3" spans="1:70" ht="6.95" customHeight="1">
      <c r="B3" s="24"/>
      <c r="C3" s="25"/>
      <c r="D3" s="25"/>
      <c r="E3" s="25"/>
      <c r="F3" s="25"/>
      <c r="G3" s="25"/>
      <c r="H3" s="25"/>
      <c r="I3" s="115"/>
      <c r="J3" s="25"/>
      <c r="K3" s="26"/>
      <c r="AT3" s="23" t="s">
        <v>82</v>
      </c>
    </row>
    <row r="4" spans="1:70" ht="36.950000000000003" customHeight="1">
      <c r="B4" s="27"/>
      <c r="C4" s="28"/>
      <c r="D4" s="29" t="s">
        <v>90</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16.5" customHeight="1">
      <c r="B7" s="27"/>
      <c r="C7" s="28"/>
      <c r="D7" s="28"/>
      <c r="E7" s="371" t="str">
        <f>'Rekapitulace stavby'!K6</f>
        <v>ZŠ Bezručova - oprava sociálního zázemí</v>
      </c>
      <c r="F7" s="372"/>
      <c r="G7" s="372"/>
      <c r="H7" s="372"/>
      <c r="I7" s="116"/>
      <c r="J7" s="28"/>
      <c r="K7" s="30"/>
    </row>
    <row r="8" spans="1:70" s="1" customFormat="1">
      <c r="B8" s="40"/>
      <c r="C8" s="41"/>
      <c r="D8" s="36" t="s">
        <v>91</v>
      </c>
      <c r="E8" s="41"/>
      <c r="F8" s="41"/>
      <c r="G8" s="41"/>
      <c r="H8" s="41"/>
      <c r="I8" s="117"/>
      <c r="J8" s="41"/>
      <c r="K8" s="44"/>
    </row>
    <row r="9" spans="1:70" s="1" customFormat="1" ht="36.950000000000003" customHeight="1">
      <c r="B9" s="40"/>
      <c r="C9" s="41"/>
      <c r="D9" s="41"/>
      <c r="E9" s="373" t="s">
        <v>153</v>
      </c>
      <c r="F9" s="374"/>
      <c r="G9" s="374"/>
      <c r="H9" s="374"/>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11. 12. 2018</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
        <v>21</v>
      </c>
      <c r="K14" s="44"/>
    </row>
    <row r="15" spans="1:70" s="1" customFormat="1" ht="18" customHeight="1">
      <c r="B15" s="40"/>
      <c r="C15" s="41"/>
      <c r="D15" s="41"/>
      <c r="E15" s="34" t="s">
        <v>29</v>
      </c>
      <c r="F15" s="41"/>
      <c r="G15" s="41"/>
      <c r="H15" s="41"/>
      <c r="I15" s="118" t="s">
        <v>30</v>
      </c>
      <c r="J15" s="34" t="s">
        <v>21</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21</v>
      </c>
      <c r="K20" s="44"/>
    </row>
    <row r="21" spans="2:11" s="1" customFormat="1" ht="18" customHeight="1">
      <c r="B21" s="40"/>
      <c r="C21" s="41"/>
      <c r="D21" s="41"/>
      <c r="E21" s="34" t="s">
        <v>34</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36</v>
      </c>
      <c r="E23" s="41"/>
      <c r="F23" s="41"/>
      <c r="G23" s="41"/>
      <c r="H23" s="41"/>
      <c r="I23" s="117"/>
      <c r="J23" s="41"/>
      <c r="K23" s="44"/>
    </row>
    <row r="24" spans="2:11" s="6" customFormat="1" ht="16.5" customHeight="1">
      <c r="B24" s="120"/>
      <c r="C24" s="121"/>
      <c r="D24" s="121"/>
      <c r="E24" s="340" t="s">
        <v>21</v>
      </c>
      <c r="F24" s="340"/>
      <c r="G24" s="340"/>
      <c r="H24" s="340"/>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38</v>
      </c>
      <c r="E27" s="41"/>
      <c r="F27" s="41"/>
      <c r="G27" s="41"/>
      <c r="H27" s="41"/>
      <c r="I27" s="117"/>
      <c r="J27" s="127">
        <f>ROUND(J94,2)</f>
        <v>290641.75</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ROUND(SUM(BE94:BE658), 2)</f>
        <v>290641.75</v>
      </c>
      <c r="G30" s="41"/>
      <c r="H30" s="41"/>
      <c r="I30" s="130">
        <v>0.21</v>
      </c>
      <c r="J30" s="129">
        <f>ROUND(ROUND((SUM(BE94:BE658)), 2)*I30, 2)</f>
        <v>61034.77</v>
      </c>
      <c r="K30" s="44"/>
    </row>
    <row r="31" spans="2:11" s="1" customFormat="1" ht="14.45" customHeight="1">
      <c r="B31" s="40"/>
      <c r="C31" s="41"/>
      <c r="D31" s="41"/>
      <c r="E31" s="48" t="s">
        <v>44</v>
      </c>
      <c r="F31" s="129">
        <f>ROUND(SUM(BF94:BF658), 2)</f>
        <v>0</v>
      </c>
      <c r="G31" s="41"/>
      <c r="H31" s="41"/>
      <c r="I31" s="130">
        <v>0.15</v>
      </c>
      <c r="J31" s="129">
        <f>ROUND(ROUND((SUM(BF94:BF658)), 2)*I31, 2)</f>
        <v>0</v>
      </c>
      <c r="K31" s="44"/>
    </row>
    <row r="32" spans="2:11" s="1" customFormat="1" ht="14.45" hidden="1" customHeight="1">
      <c r="B32" s="40"/>
      <c r="C32" s="41"/>
      <c r="D32" s="41"/>
      <c r="E32" s="48" t="s">
        <v>45</v>
      </c>
      <c r="F32" s="129">
        <f>ROUND(SUM(BG94:BG658), 2)</f>
        <v>0</v>
      </c>
      <c r="G32" s="41"/>
      <c r="H32" s="41"/>
      <c r="I32" s="130">
        <v>0.21</v>
      </c>
      <c r="J32" s="129">
        <v>0</v>
      </c>
      <c r="K32" s="44"/>
    </row>
    <row r="33" spans="2:11" s="1" customFormat="1" ht="14.45" hidden="1" customHeight="1">
      <c r="B33" s="40"/>
      <c r="C33" s="41"/>
      <c r="D33" s="41"/>
      <c r="E33" s="48" t="s">
        <v>46</v>
      </c>
      <c r="F33" s="129">
        <f>ROUND(SUM(BH94:BH658), 2)</f>
        <v>0</v>
      </c>
      <c r="G33" s="41"/>
      <c r="H33" s="41"/>
      <c r="I33" s="130">
        <v>0.15</v>
      </c>
      <c r="J33" s="129">
        <v>0</v>
      </c>
      <c r="K33" s="44"/>
    </row>
    <row r="34" spans="2:11" s="1" customFormat="1" ht="14.45" hidden="1" customHeight="1">
      <c r="B34" s="40"/>
      <c r="C34" s="41"/>
      <c r="D34" s="41"/>
      <c r="E34" s="48" t="s">
        <v>47</v>
      </c>
      <c r="F34" s="129">
        <f>ROUND(SUM(BI94:BI658),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48</v>
      </c>
      <c r="E36" s="78"/>
      <c r="F36" s="78"/>
      <c r="G36" s="133" t="s">
        <v>49</v>
      </c>
      <c r="H36" s="134" t="s">
        <v>50</v>
      </c>
      <c r="I36" s="135"/>
      <c r="J36" s="136">
        <f>SUM(J27:J34)</f>
        <v>351676.52</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93</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1" t="str">
        <f>E7</f>
        <v>ZŠ Bezručova - oprava sociálního zázemí</v>
      </c>
      <c r="F45" s="372"/>
      <c r="G45" s="372"/>
      <c r="H45" s="372"/>
      <c r="I45" s="117"/>
      <c r="J45" s="41"/>
      <c r="K45" s="44"/>
    </row>
    <row r="46" spans="2:11" s="1" customFormat="1" ht="14.45" customHeight="1">
      <c r="B46" s="40"/>
      <c r="C46" s="36" t="s">
        <v>91</v>
      </c>
      <c r="D46" s="41"/>
      <c r="E46" s="41"/>
      <c r="F46" s="41"/>
      <c r="G46" s="41"/>
      <c r="H46" s="41"/>
      <c r="I46" s="117"/>
      <c r="J46" s="41"/>
      <c r="K46" s="44"/>
    </row>
    <row r="47" spans="2:11" s="1" customFormat="1" ht="17.25" customHeight="1">
      <c r="B47" s="40"/>
      <c r="C47" s="41"/>
      <c r="D47" s="41"/>
      <c r="E47" s="373" t="str">
        <f>E9</f>
        <v>01 - ZŠ Bezručova - oprava sociálního zázemí</v>
      </c>
      <c r="F47" s="374"/>
      <c r="G47" s="374"/>
      <c r="H47" s="374"/>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 xml:space="preserve"> </v>
      </c>
      <c r="G49" s="41"/>
      <c r="H49" s="41"/>
      <c r="I49" s="118" t="s">
        <v>25</v>
      </c>
      <c r="J49" s="119" t="str">
        <f>IF(J12="","",J12)</f>
        <v>11. 12. 2018</v>
      </c>
      <c r="K49" s="44"/>
    </row>
    <row r="50" spans="2:47" s="1" customFormat="1" ht="6.95" customHeight="1">
      <c r="B50" s="40"/>
      <c r="C50" s="41"/>
      <c r="D50" s="41"/>
      <c r="E50" s="41"/>
      <c r="F50" s="41"/>
      <c r="G50" s="41"/>
      <c r="H50" s="41"/>
      <c r="I50" s="117"/>
      <c r="J50" s="41"/>
      <c r="K50" s="44"/>
    </row>
    <row r="51" spans="2:47" s="1" customFormat="1">
      <c r="B51" s="40"/>
      <c r="C51" s="36" t="s">
        <v>27</v>
      </c>
      <c r="D51" s="41"/>
      <c r="E51" s="41"/>
      <c r="F51" s="34" t="str">
        <f>E15</f>
        <v>Město Bohumín</v>
      </c>
      <c r="G51" s="41"/>
      <c r="H51" s="41"/>
      <c r="I51" s="118" t="s">
        <v>33</v>
      </c>
      <c r="J51" s="340" t="str">
        <f>E21</f>
        <v>R&amp;P PROJEKT s.r.o.</v>
      </c>
      <c r="K51" s="44"/>
    </row>
    <row r="52" spans="2:47" s="1" customFormat="1" ht="14.45" customHeight="1">
      <c r="B52" s="40"/>
      <c r="C52" s="36" t="s">
        <v>31</v>
      </c>
      <c r="D52" s="41"/>
      <c r="E52" s="41"/>
      <c r="F52" s="34" t="str">
        <f>IF(E18="","",E18)</f>
        <v/>
      </c>
      <c r="G52" s="41"/>
      <c r="H52" s="41"/>
      <c r="I52" s="117"/>
      <c r="J52" s="375"/>
      <c r="K52" s="44"/>
    </row>
    <row r="53" spans="2:47" s="1" customFormat="1" ht="10.35" customHeight="1">
      <c r="B53" s="40"/>
      <c r="C53" s="41"/>
      <c r="D53" s="41"/>
      <c r="E53" s="41"/>
      <c r="F53" s="41"/>
      <c r="G53" s="41"/>
      <c r="H53" s="41"/>
      <c r="I53" s="117"/>
      <c r="J53" s="41"/>
      <c r="K53" s="44"/>
    </row>
    <row r="54" spans="2:47" s="1" customFormat="1" ht="29.25" customHeight="1">
      <c r="B54" s="40"/>
      <c r="C54" s="143" t="s">
        <v>94</v>
      </c>
      <c r="D54" s="131"/>
      <c r="E54" s="131"/>
      <c r="F54" s="131"/>
      <c r="G54" s="131"/>
      <c r="H54" s="131"/>
      <c r="I54" s="144"/>
      <c r="J54" s="145" t="s">
        <v>95</v>
      </c>
      <c r="K54" s="146"/>
    </row>
    <row r="55" spans="2:47" s="1" customFormat="1" ht="10.35" customHeight="1">
      <c r="B55" s="40"/>
      <c r="C55" s="41"/>
      <c r="D55" s="41"/>
      <c r="E55" s="41"/>
      <c r="F55" s="41"/>
      <c r="G55" s="41"/>
      <c r="H55" s="41"/>
      <c r="I55" s="117"/>
      <c r="J55" s="41"/>
      <c r="K55" s="44"/>
    </row>
    <row r="56" spans="2:47" s="1" customFormat="1" ht="29.25" customHeight="1">
      <c r="B56" s="40"/>
      <c r="C56" s="147" t="s">
        <v>96</v>
      </c>
      <c r="D56" s="41"/>
      <c r="E56" s="41"/>
      <c r="F56" s="41"/>
      <c r="G56" s="41"/>
      <c r="H56" s="41"/>
      <c r="I56" s="117"/>
      <c r="J56" s="127">
        <f>J94</f>
        <v>290641.75</v>
      </c>
      <c r="K56" s="44"/>
      <c r="AU56" s="23" t="s">
        <v>97</v>
      </c>
    </row>
    <row r="57" spans="2:47" s="7" customFormat="1" ht="24.95" customHeight="1">
      <c r="B57" s="148"/>
      <c r="C57" s="149"/>
      <c r="D57" s="150" t="s">
        <v>154</v>
      </c>
      <c r="E57" s="151"/>
      <c r="F57" s="151"/>
      <c r="G57" s="151"/>
      <c r="H57" s="151"/>
      <c r="I57" s="152"/>
      <c r="J57" s="153">
        <f>J95</f>
        <v>0</v>
      </c>
      <c r="K57" s="154"/>
    </row>
    <row r="58" spans="2:47" s="8" customFormat="1" ht="19.899999999999999" customHeight="1">
      <c r="B58" s="155"/>
      <c r="C58" s="156"/>
      <c r="D58" s="157" t="s">
        <v>155</v>
      </c>
      <c r="E58" s="158"/>
      <c r="F58" s="158"/>
      <c r="G58" s="158"/>
      <c r="H58" s="158"/>
      <c r="I58" s="159"/>
      <c r="J58" s="160">
        <f>J96</f>
        <v>0</v>
      </c>
      <c r="K58" s="161"/>
    </row>
    <row r="59" spans="2:47" s="8" customFormat="1" ht="19.899999999999999" customHeight="1">
      <c r="B59" s="155"/>
      <c r="C59" s="156"/>
      <c r="D59" s="157" t="s">
        <v>156</v>
      </c>
      <c r="E59" s="158"/>
      <c r="F59" s="158"/>
      <c r="G59" s="158"/>
      <c r="H59" s="158"/>
      <c r="I59" s="159"/>
      <c r="J59" s="160">
        <f>J113</f>
        <v>0</v>
      </c>
      <c r="K59" s="161"/>
    </row>
    <row r="60" spans="2:47" s="8" customFormat="1" ht="19.899999999999999" customHeight="1">
      <c r="B60" s="155"/>
      <c r="C60" s="156"/>
      <c r="D60" s="157" t="s">
        <v>157</v>
      </c>
      <c r="E60" s="158"/>
      <c r="F60" s="158"/>
      <c r="G60" s="158"/>
      <c r="H60" s="158"/>
      <c r="I60" s="159"/>
      <c r="J60" s="160">
        <f>J212</f>
        <v>0</v>
      </c>
      <c r="K60" s="161"/>
    </row>
    <row r="61" spans="2:47" s="8" customFormat="1" ht="19.899999999999999" customHeight="1">
      <c r="B61" s="155"/>
      <c r="C61" s="156"/>
      <c r="D61" s="157" t="s">
        <v>158</v>
      </c>
      <c r="E61" s="158"/>
      <c r="F61" s="158"/>
      <c r="G61" s="158"/>
      <c r="H61" s="158"/>
      <c r="I61" s="159"/>
      <c r="J61" s="160">
        <f>J308</f>
        <v>0</v>
      </c>
      <c r="K61" s="161"/>
    </row>
    <row r="62" spans="2:47" s="8" customFormat="1" ht="19.899999999999999" customHeight="1">
      <c r="B62" s="155"/>
      <c r="C62" s="156"/>
      <c r="D62" s="157" t="s">
        <v>159</v>
      </c>
      <c r="E62" s="158"/>
      <c r="F62" s="158"/>
      <c r="G62" s="158"/>
      <c r="H62" s="158"/>
      <c r="I62" s="159"/>
      <c r="J62" s="160">
        <f>J322</f>
        <v>0</v>
      </c>
      <c r="K62" s="161"/>
    </row>
    <row r="63" spans="2:47" s="7" customFormat="1" ht="24.95" customHeight="1">
      <c r="B63" s="148"/>
      <c r="C63" s="149"/>
      <c r="D63" s="150" t="s">
        <v>160</v>
      </c>
      <c r="E63" s="151"/>
      <c r="F63" s="151"/>
      <c r="G63" s="151"/>
      <c r="H63" s="151"/>
      <c r="I63" s="152"/>
      <c r="J63" s="153">
        <f>J326</f>
        <v>210641.75</v>
      </c>
      <c r="K63" s="154"/>
    </row>
    <row r="64" spans="2:47" s="8" customFormat="1" ht="19.899999999999999" customHeight="1">
      <c r="B64" s="155"/>
      <c r="C64" s="156"/>
      <c r="D64" s="157" t="s">
        <v>161</v>
      </c>
      <c r="E64" s="158"/>
      <c r="F64" s="158"/>
      <c r="G64" s="158"/>
      <c r="H64" s="158"/>
      <c r="I64" s="159"/>
      <c r="J64" s="160">
        <f>J327</f>
        <v>0</v>
      </c>
      <c r="K64" s="161"/>
    </row>
    <row r="65" spans="2:12" s="8" customFormat="1" ht="19.899999999999999" customHeight="1">
      <c r="B65" s="155"/>
      <c r="C65" s="156"/>
      <c r="D65" s="157" t="s">
        <v>162</v>
      </c>
      <c r="E65" s="158"/>
      <c r="F65" s="158"/>
      <c r="G65" s="158"/>
      <c r="H65" s="158"/>
      <c r="I65" s="159"/>
      <c r="J65" s="160">
        <f>J356</f>
        <v>0</v>
      </c>
      <c r="K65" s="161"/>
    </row>
    <row r="66" spans="2:12" s="8" customFormat="1" ht="19.899999999999999" customHeight="1">
      <c r="B66" s="155"/>
      <c r="C66" s="156"/>
      <c r="D66" s="157" t="s">
        <v>163</v>
      </c>
      <c r="E66" s="158"/>
      <c r="F66" s="158"/>
      <c r="G66" s="158"/>
      <c r="H66" s="158"/>
      <c r="I66" s="159"/>
      <c r="J66" s="160">
        <f>J359</f>
        <v>0</v>
      </c>
      <c r="K66" s="161"/>
    </row>
    <row r="67" spans="2:12" s="8" customFormat="1" ht="19.899999999999999" customHeight="1">
      <c r="B67" s="155"/>
      <c r="C67" s="156"/>
      <c r="D67" s="157" t="s">
        <v>164</v>
      </c>
      <c r="E67" s="158"/>
      <c r="F67" s="158"/>
      <c r="G67" s="158"/>
      <c r="H67" s="158"/>
      <c r="I67" s="159"/>
      <c r="J67" s="160">
        <f>J386</f>
        <v>0</v>
      </c>
      <c r="K67" s="161"/>
    </row>
    <row r="68" spans="2:12" s="8" customFormat="1" ht="19.899999999999999" customHeight="1">
      <c r="B68" s="155"/>
      <c r="C68" s="156"/>
      <c r="D68" s="157" t="s">
        <v>165</v>
      </c>
      <c r="E68" s="158"/>
      <c r="F68" s="158"/>
      <c r="G68" s="158"/>
      <c r="H68" s="158"/>
      <c r="I68" s="159"/>
      <c r="J68" s="160">
        <f>J454</f>
        <v>0</v>
      </c>
      <c r="K68" s="161"/>
    </row>
    <row r="69" spans="2:12" s="8" customFormat="1" ht="19.899999999999999" customHeight="1">
      <c r="B69" s="155"/>
      <c r="C69" s="156"/>
      <c r="D69" s="157" t="s">
        <v>166</v>
      </c>
      <c r="E69" s="158"/>
      <c r="F69" s="158"/>
      <c r="G69" s="158"/>
      <c r="H69" s="158"/>
      <c r="I69" s="159"/>
      <c r="J69" s="160">
        <f>J472</f>
        <v>39559.85</v>
      </c>
      <c r="K69" s="161"/>
    </row>
    <row r="70" spans="2:12" s="8" customFormat="1" ht="19.899999999999999" customHeight="1">
      <c r="B70" s="155"/>
      <c r="C70" s="156"/>
      <c r="D70" s="157" t="s">
        <v>167</v>
      </c>
      <c r="E70" s="158"/>
      <c r="F70" s="158"/>
      <c r="G70" s="158"/>
      <c r="H70" s="158"/>
      <c r="I70" s="159"/>
      <c r="J70" s="160">
        <f>J508</f>
        <v>171081.9</v>
      </c>
      <c r="K70" s="161"/>
    </row>
    <row r="71" spans="2:12" s="8" customFormat="1" ht="19.899999999999999" customHeight="1">
      <c r="B71" s="155"/>
      <c r="C71" s="156"/>
      <c r="D71" s="157" t="s">
        <v>168</v>
      </c>
      <c r="E71" s="158"/>
      <c r="F71" s="158"/>
      <c r="G71" s="158"/>
      <c r="H71" s="158"/>
      <c r="I71" s="159"/>
      <c r="J71" s="160">
        <f>J557</f>
        <v>0</v>
      </c>
      <c r="K71" s="161"/>
    </row>
    <row r="72" spans="2:12" s="8" customFormat="1" ht="19.899999999999999" customHeight="1">
      <c r="B72" s="155"/>
      <c r="C72" s="156"/>
      <c r="D72" s="157" t="s">
        <v>169</v>
      </c>
      <c r="E72" s="158"/>
      <c r="F72" s="158"/>
      <c r="G72" s="158"/>
      <c r="H72" s="158"/>
      <c r="I72" s="159"/>
      <c r="J72" s="160">
        <f>J604</f>
        <v>0</v>
      </c>
      <c r="K72" s="161"/>
    </row>
    <row r="73" spans="2:12" s="7" customFormat="1" ht="24.95" customHeight="1">
      <c r="B73" s="148"/>
      <c r="C73" s="149"/>
      <c r="D73" s="150" t="s">
        <v>170</v>
      </c>
      <c r="E73" s="151"/>
      <c r="F73" s="151"/>
      <c r="G73" s="151"/>
      <c r="H73" s="151"/>
      <c r="I73" s="152"/>
      <c r="J73" s="153">
        <f>J655</f>
        <v>80000</v>
      </c>
      <c r="K73" s="154"/>
    </row>
    <row r="74" spans="2:12" s="8" customFormat="1" ht="19.899999999999999" customHeight="1">
      <c r="B74" s="155"/>
      <c r="C74" s="156"/>
      <c r="D74" s="157" t="s">
        <v>171</v>
      </c>
      <c r="E74" s="158"/>
      <c r="F74" s="158"/>
      <c r="G74" s="158"/>
      <c r="H74" s="158"/>
      <c r="I74" s="159"/>
      <c r="J74" s="160">
        <f>J656</f>
        <v>80000</v>
      </c>
      <c r="K74" s="161"/>
    </row>
    <row r="75" spans="2:12" s="1" customFormat="1" ht="21.75" customHeight="1">
      <c r="B75" s="40"/>
      <c r="C75" s="41"/>
      <c r="D75" s="41"/>
      <c r="E75" s="41"/>
      <c r="F75" s="41"/>
      <c r="G75" s="41"/>
      <c r="H75" s="41"/>
      <c r="I75" s="117"/>
      <c r="J75" s="41"/>
      <c r="K75" s="44"/>
    </row>
    <row r="76" spans="2:12" s="1" customFormat="1" ht="6.95" customHeight="1">
      <c r="B76" s="55"/>
      <c r="C76" s="56"/>
      <c r="D76" s="56"/>
      <c r="E76" s="56"/>
      <c r="F76" s="56"/>
      <c r="G76" s="56"/>
      <c r="H76" s="56"/>
      <c r="I76" s="138"/>
      <c r="J76" s="56"/>
      <c r="K76" s="57"/>
    </row>
    <row r="80" spans="2:12" s="1" customFormat="1" ht="6.95" customHeight="1">
      <c r="B80" s="58"/>
      <c r="C80" s="59"/>
      <c r="D80" s="59"/>
      <c r="E80" s="59"/>
      <c r="F80" s="59"/>
      <c r="G80" s="59"/>
      <c r="H80" s="59"/>
      <c r="I80" s="141"/>
      <c r="J80" s="59"/>
      <c r="K80" s="59"/>
      <c r="L80" s="60"/>
    </row>
    <row r="81" spans="2:63" s="1" customFormat="1" ht="36.950000000000003" customHeight="1">
      <c r="B81" s="40"/>
      <c r="C81" s="61" t="s">
        <v>103</v>
      </c>
      <c r="D81" s="62"/>
      <c r="E81" s="62"/>
      <c r="F81" s="62"/>
      <c r="G81" s="62"/>
      <c r="H81" s="62"/>
      <c r="I81" s="162"/>
      <c r="J81" s="62"/>
      <c r="K81" s="62"/>
      <c r="L81" s="60"/>
    </row>
    <row r="82" spans="2:63" s="1" customFormat="1" ht="6.95" customHeight="1">
      <c r="B82" s="40"/>
      <c r="C82" s="62"/>
      <c r="D82" s="62"/>
      <c r="E82" s="62"/>
      <c r="F82" s="62"/>
      <c r="G82" s="62"/>
      <c r="H82" s="62"/>
      <c r="I82" s="162"/>
      <c r="J82" s="62"/>
      <c r="K82" s="62"/>
      <c r="L82" s="60"/>
    </row>
    <row r="83" spans="2:63" s="1" customFormat="1" ht="14.45" customHeight="1">
      <c r="B83" s="40"/>
      <c r="C83" s="64" t="s">
        <v>18</v>
      </c>
      <c r="D83" s="62"/>
      <c r="E83" s="62"/>
      <c r="F83" s="62"/>
      <c r="G83" s="62"/>
      <c r="H83" s="62"/>
      <c r="I83" s="162"/>
      <c r="J83" s="62"/>
      <c r="K83" s="62"/>
      <c r="L83" s="60"/>
    </row>
    <row r="84" spans="2:63" s="1" customFormat="1" ht="16.5" customHeight="1">
      <c r="B84" s="40"/>
      <c r="C84" s="62"/>
      <c r="D84" s="62"/>
      <c r="E84" s="376" t="str">
        <f>E7</f>
        <v>ZŠ Bezručova - oprava sociálního zázemí</v>
      </c>
      <c r="F84" s="377"/>
      <c r="G84" s="377"/>
      <c r="H84" s="377"/>
      <c r="I84" s="162"/>
      <c r="J84" s="62"/>
      <c r="K84" s="62"/>
      <c r="L84" s="60"/>
    </row>
    <row r="85" spans="2:63" s="1" customFormat="1" ht="14.45" customHeight="1">
      <c r="B85" s="40"/>
      <c r="C85" s="64" t="s">
        <v>91</v>
      </c>
      <c r="D85" s="62"/>
      <c r="E85" s="62"/>
      <c r="F85" s="62"/>
      <c r="G85" s="62"/>
      <c r="H85" s="62"/>
      <c r="I85" s="162"/>
      <c r="J85" s="62"/>
      <c r="K85" s="62"/>
      <c r="L85" s="60"/>
    </row>
    <row r="86" spans="2:63" s="1" customFormat="1" ht="17.25" customHeight="1">
      <c r="B86" s="40"/>
      <c r="C86" s="62"/>
      <c r="D86" s="62"/>
      <c r="E86" s="351" t="str">
        <f>E9</f>
        <v>01 - ZŠ Bezručova - oprava sociálního zázemí</v>
      </c>
      <c r="F86" s="378"/>
      <c r="G86" s="378"/>
      <c r="H86" s="378"/>
      <c r="I86" s="162"/>
      <c r="J86" s="62"/>
      <c r="K86" s="62"/>
      <c r="L86" s="60"/>
    </row>
    <row r="87" spans="2:63" s="1" customFormat="1" ht="6.95" customHeight="1">
      <c r="B87" s="40"/>
      <c r="C87" s="62"/>
      <c r="D87" s="62"/>
      <c r="E87" s="62"/>
      <c r="F87" s="62"/>
      <c r="G87" s="62"/>
      <c r="H87" s="62"/>
      <c r="I87" s="162"/>
      <c r="J87" s="62"/>
      <c r="K87" s="62"/>
      <c r="L87" s="60"/>
    </row>
    <row r="88" spans="2:63" s="1" customFormat="1" ht="18" customHeight="1">
      <c r="B88" s="40"/>
      <c r="C88" s="64" t="s">
        <v>23</v>
      </c>
      <c r="D88" s="62"/>
      <c r="E88" s="62"/>
      <c r="F88" s="163" t="str">
        <f>F12</f>
        <v xml:space="preserve"> </v>
      </c>
      <c r="G88" s="62"/>
      <c r="H88" s="62"/>
      <c r="I88" s="164" t="s">
        <v>25</v>
      </c>
      <c r="J88" s="72" t="str">
        <f>IF(J12="","",J12)</f>
        <v>11. 12. 2018</v>
      </c>
      <c r="K88" s="62"/>
      <c r="L88" s="60"/>
    </row>
    <row r="89" spans="2:63" s="1" customFormat="1" ht="6.95" customHeight="1">
      <c r="B89" s="40"/>
      <c r="C89" s="62"/>
      <c r="D89" s="62"/>
      <c r="E89" s="62"/>
      <c r="F89" s="62"/>
      <c r="G89" s="62"/>
      <c r="H89" s="62"/>
      <c r="I89" s="162"/>
      <c r="J89" s="62"/>
      <c r="K89" s="62"/>
      <c r="L89" s="60"/>
    </row>
    <row r="90" spans="2:63" s="1" customFormat="1">
      <c r="B90" s="40"/>
      <c r="C90" s="64" t="s">
        <v>27</v>
      </c>
      <c r="D90" s="62"/>
      <c r="E90" s="62"/>
      <c r="F90" s="163" t="str">
        <f>E15</f>
        <v>Město Bohumín</v>
      </c>
      <c r="G90" s="62"/>
      <c r="H90" s="62"/>
      <c r="I90" s="164" t="s">
        <v>33</v>
      </c>
      <c r="J90" s="163" t="str">
        <f>E21</f>
        <v>R&amp;P PROJEKT s.r.o.</v>
      </c>
      <c r="K90" s="62"/>
      <c r="L90" s="60"/>
    </row>
    <row r="91" spans="2:63" s="1" customFormat="1" ht="14.45" customHeight="1">
      <c r="B91" s="40"/>
      <c r="C91" s="64" t="s">
        <v>31</v>
      </c>
      <c r="D91" s="62"/>
      <c r="E91" s="62"/>
      <c r="F91" s="163" t="str">
        <f>IF(E18="","",E18)</f>
        <v/>
      </c>
      <c r="G91" s="62"/>
      <c r="H91" s="62"/>
      <c r="I91" s="162"/>
      <c r="J91" s="62"/>
      <c r="K91" s="62"/>
      <c r="L91" s="60"/>
    </row>
    <row r="92" spans="2:63" s="1" customFormat="1" ht="10.35" customHeight="1">
      <c r="B92" s="40"/>
      <c r="C92" s="62"/>
      <c r="D92" s="62"/>
      <c r="E92" s="62"/>
      <c r="F92" s="62"/>
      <c r="G92" s="62"/>
      <c r="H92" s="62"/>
      <c r="I92" s="162"/>
      <c r="J92" s="62"/>
      <c r="K92" s="62"/>
      <c r="L92" s="60"/>
    </row>
    <row r="93" spans="2:63" s="9" customFormat="1" ht="29.25" customHeight="1">
      <c r="B93" s="165"/>
      <c r="C93" s="166" t="s">
        <v>104</v>
      </c>
      <c r="D93" s="167" t="s">
        <v>57</v>
      </c>
      <c r="E93" s="167" t="s">
        <v>53</v>
      </c>
      <c r="F93" s="167" t="s">
        <v>105</v>
      </c>
      <c r="G93" s="167" t="s">
        <v>106</v>
      </c>
      <c r="H93" s="167" t="s">
        <v>107</v>
      </c>
      <c r="I93" s="168" t="s">
        <v>108</v>
      </c>
      <c r="J93" s="167" t="s">
        <v>95</v>
      </c>
      <c r="K93" s="169" t="s">
        <v>109</v>
      </c>
      <c r="L93" s="170"/>
      <c r="M93" s="80" t="s">
        <v>110</v>
      </c>
      <c r="N93" s="81" t="s">
        <v>42</v>
      </c>
      <c r="O93" s="81" t="s">
        <v>111</v>
      </c>
      <c r="P93" s="81" t="s">
        <v>112</v>
      </c>
      <c r="Q93" s="81" t="s">
        <v>113</v>
      </c>
      <c r="R93" s="81" t="s">
        <v>114</v>
      </c>
      <c r="S93" s="81" t="s">
        <v>115</v>
      </c>
      <c r="T93" s="82" t="s">
        <v>116</v>
      </c>
    </row>
    <row r="94" spans="2:63" s="1" customFormat="1" ht="29.25" customHeight="1">
      <c r="B94" s="40"/>
      <c r="C94" s="86" t="s">
        <v>96</v>
      </c>
      <c r="D94" s="62"/>
      <c r="E94" s="62"/>
      <c r="F94" s="62"/>
      <c r="G94" s="62"/>
      <c r="H94" s="62"/>
      <c r="I94" s="162"/>
      <c r="J94" s="171">
        <f>BK94</f>
        <v>290641.75</v>
      </c>
      <c r="K94" s="62"/>
      <c r="L94" s="60"/>
      <c r="M94" s="83"/>
      <c r="N94" s="84"/>
      <c r="O94" s="84"/>
      <c r="P94" s="172">
        <f>P95+P326+P655</f>
        <v>0</v>
      </c>
      <c r="Q94" s="84"/>
      <c r="R94" s="172">
        <f>R95+R326+R655</f>
        <v>56.06979389</v>
      </c>
      <c r="S94" s="84"/>
      <c r="T94" s="173">
        <f>T95+T326+T655</f>
        <v>59.707553000000004</v>
      </c>
      <c r="AT94" s="23" t="s">
        <v>71</v>
      </c>
      <c r="AU94" s="23" t="s">
        <v>97</v>
      </c>
      <c r="BK94" s="174">
        <f>BK95+BK326+BK655</f>
        <v>290641.75</v>
      </c>
    </row>
    <row r="95" spans="2:63" s="10" customFormat="1" ht="37.35" customHeight="1">
      <c r="B95" s="175"/>
      <c r="C95" s="176"/>
      <c r="D95" s="177" t="s">
        <v>71</v>
      </c>
      <c r="E95" s="178" t="s">
        <v>172</v>
      </c>
      <c r="F95" s="178" t="s">
        <v>173</v>
      </c>
      <c r="G95" s="176"/>
      <c r="H95" s="176"/>
      <c r="I95" s="179"/>
      <c r="J95" s="180">
        <f>BK95</f>
        <v>0</v>
      </c>
      <c r="K95" s="176"/>
      <c r="L95" s="181"/>
      <c r="M95" s="182"/>
      <c r="N95" s="183"/>
      <c r="O95" s="183"/>
      <c r="P95" s="184">
        <f>P96+P113+P212+P308+P322</f>
        <v>0</v>
      </c>
      <c r="Q95" s="183"/>
      <c r="R95" s="184">
        <f>R96+R113+R212+R308+R322</f>
        <v>35.908302970000001</v>
      </c>
      <c r="S95" s="183"/>
      <c r="T95" s="185">
        <f>T96+T113+T212+T308+T322</f>
        <v>59.707553000000004</v>
      </c>
      <c r="AR95" s="186" t="s">
        <v>80</v>
      </c>
      <c r="AT95" s="187" t="s">
        <v>71</v>
      </c>
      <c r="AU95" s="187" t="s">
        <v>72</v>
      </c>
      <c r="AY95" s="186" t="s">
        <v>120</v>
      </c>
      <c r="BK95" s="188">
        <f>BK96+BK113+BK212+BK308+BK322</f>
        <v>0</v>
      </c>
    </row>
    <row r="96" spans="2:63" s="10" customFormat="1" ht="19.899999999999999" customHeight="1">
      <c r="B96" s="175"/>
      <c r="C96" s="176"/>
      <c r="D96" s="177" t="s">
        <v>71</v>
      </c>
      <c r="E96" s="189" t="s">
        <v>143</v>
      </c>
      <c r="F96" s="189" t="s">
        <v>174</v>
      </c>
      <c r="G96" s="176"/>
      <c r="H96" s="176"/>
      <c r="I96" s="179"/>
      <c r="J96" s="190">
        <f>BK96</f>
        <v>0</v>
      </c>
      <c r="K96" s="176"/>
      <c r="L96" s="181"/>
      <c r="M96" s="182"/>
      <c r="N96" s="183"/>
      <c r="O96" s="183"/>
      <c r="P96" s="184">
        <f>SUM(P97:P112)</f>
        <v>0</v>
      </c>
      <c r="Q96" s="183"/>
      <c r="R96" s="184">
        <f>SUM(R97:R112)</f>
        <v>2.7424677700000002</v>
      </c>
      <c r="S96" s="183"/>
      <c r="T96" s="185">
        <f>SUM(T97:T112)</f>
        <v>0</v>
      </c>
      <c r="AR96" s="186" t="s">
        <v>80</v>
      </c>
      <c r="AT96" s="187" t="s">
        <v>71</v>
      </c>
      <c r="AU96" s="187" t="s">
        <v>80</v>
      </c>
      <c r="AY96" s="186" t="s">
        <v>120</v>
      </c>
      <c r="BK96" s="188">
        <f>SUM(BK97:BK112)</f>
        <v>0</v>
      </c>
    </row>
    <row r="97" spans="2:65" s="1" customFormat="1" ht="25.5" customHeight="1">
      <c r="B97" s="40"/>
      <c r="C97" s="191" t="s">
        <v>80</v>
      </c>
      <c r="D97" s="191" t="s">
        <v>123</v>
      </c>
      <c r="E97" s="192" t="s">
        <v>175</v>
      </c>
      <c r="F97" s="193" t="s">
        <v>176</v>
      </c>
      <c r="G97" s="194" t="s">
        <v>177</v>
      </c>
      <c r="H97" s="195">
        <v>14.957000000000001</v>
      </c>
      <c r="I97" s="196"/>
      <c r="J97" s="197">
        <f>ROUND(I97*H97,2)</f>
        <v>0</v>
      </c>
      <c r="K97" s="193" t="s">
        <v>127</v>
      </c>
      <c r="L97" s="60"/>
      <c r="M97" s="198" t="s">
        <v>21</v>
      </c>
      <c r="N97" s="199" t="s">
        <v>43</v>
      </c>
      <c r="O97" s="41"/>
      <c r="P97" s="200">
        <f>O97*H97</f>
        <v>0</v>
      </c>
      <c r="Q97" s="200">
        <v>7.2969999999999993E-2</v>
      </c>
      <c r="R97" s="200">
        <f>Q97*H97</f>
        <v>1.0914122900000001</v>
      </c>
      <c r="S97" s="200">
        <v>0</v>
      </c>
      <c r="T97" s="201">
        <f>S97*H97</f>
        <v>0</v>
      </c>
      <c r="AR97" s="23" t="s">
        <v>134</v>
      </c>
      <c r="AT97" s="23" t="s">
        <v>123</v>
      </c>
      <c r="AU97" s="23" t="s">
        <v>82</v>
      </c>
      <c r="AY97" s="23" t="s">
        <v>120</v>
      </c>
      <c r="BE97" s="202">
        <f>IF(N97="základní",J97,0)</f>
        <v>0</v>
      </c>
      <c r="BF97" s="202">
        <f>IF(N97="snížená",J97,0)</f>
        <v>0</v>
      </c>
      <c r="BG97" s="202">
        <f>IF(N97="zákl. přenesená",J97,0)</f>
        <v>0</v>
      </c>
      <c r="BH97" s="202">
        <f>IF(N97="sníž. přenesená",J97,0)</f>
        <v>0</v>
      </c>
      <c r="BI97" s="202">
        <f>IF(N97="nulová",J97,0)</f>
        <v>0</v>
      </c>
      <c r="BJ97" s="23" t="s">
        <v>80</v>
      </c>
      <c r="BK97" s="202">
        <f>ROUND(I97*H97,2)</f>
        <v>0</v>
      </c>
      <c r="BL97" s="23" t="s">
        <v>134</v>
      </c>
      <c r="BM97" s="23" t="s">
        <v>178</v>
      </c>
    </row>
    <row r="98" spans="2:65" s="1" customFormat="1" ht="27">
      <c r="B98" s="40"/>
      <c r="C98" s="62"/>
      <c r="D98" s="203" t="s">
        <v>130</v>
      </c>
      <c r="E98" s="62"/>
      <c r="F98" s="204" t="s">
        <v>179</v>
      </c>
      <c r="G98" s="62"/>
      <c r="H98" s="62"/>
      <c r="I98" s="162"/>
      <c r="J98" s="62"/>
      <c r="K98" s="62"/>
      <c r="L98" s="60"/>
      <c r="M98" s="205"/>
      <c r="N98" s="41"/>
      <c r="O98" s="41"/>
      <c r="P98" s="41"/>
      <c r="Q98" s="41"/>
      <c r="R98" s="41"/>
      <c r="S98" s="41"/>
      <c r="T98" s="77"/>
      <c r="AT98" s="23" t="s">
        <v>130</v>
      </c>
      <c r="AU98" s="23" t="s">
        <v>82</v>
      </c>
    </row>
    <row r="99" spans="2:65" s="11" customFormat="1" ht="13.5">
      <c r="B99" s="206"/>
      <c r="C99" s="207"/>
      <c r="D99" s="203" t="s">
        <v>131</v>
      </c>
      <c r="E99" s="208" t="s">
        <v>21</v>
      </c>
      <c r="F99" s="209" t="s">
        <v>180</v>
      </c>
      <c r="G99" s="207"/>
      <c r="H99" s="208" t="s">
        <v>21</v>
      </c>
      <c r="I99" s="210"/>
      <c r="J99" s="207"/>
      <c r="K99" s="207"/>
      <c r="L99" s="211"/>
      <c r="M99" s="212"/>
      <c r="N99" s="213"/>
      <c r="O99" s="213"/>
      <c r="P99" s="213"/>
      <c r="Q99" s="213"/>
      <c r="R99" s="213"/>
      <c r="S99" s="213"/>
      <c r="T99" s="214"/>
      <c r="AT99" s="215" t="s">
        <v>131</v>
      </c>
      <c r="AU99" s="215" t="s">
        <v>82</v>
      </c>
      <c r="AV99" s="11" t="s">
        <v>80</v>
      </c>
      <c r="AW99" s="11" t="s">
        <v>35</v>
      </c>
      <c r="AX99" s="11" t="s">
        <v>72</v>
      </c>
      <c r="AY99" s="215" t="s">
        <v>120</v>
      </c>
    </row>
    <row r="100" spans="2:65" s="12" customFormat="1" ht="13.5">
      <c r="B100" s="216"/>
      <c r="C100" s="217"/>
      <c r="D100" s="203" t="s">
        <v>131</v>
      </c>
      <c r="E100" s="218" t="s">
        <v>21</v>
      </c>
      <c r="F100" s="219" t="s">
        <v>181</v>
      </c>
      <c r="G100" s="217"/>
      <c r="H100" s="220">
        <v>11.331</v>
      </c>
      <c r="I100" s="221"/>
      <c r="J100" s="217"/>
      <c r="K100" s="217"/>
      <c r="L100" s="222"/>
      <c r="M100" s="223"/>
      <c r="N100" s="224"/>
      <c r="O100" s="224"/>
      <c r="P100" s="224"/>
      <c r="Q100" s="224"/>
      <c r="R100" s="224"/>
      <c r="S100" s="224"/>
      <c r="T100" s="225"/>
      <c r="AT100" s="226" t="s">
        <v>131</v>
      </c>
      <c r="AU100" s="226" t="s">
        <v>82</v>
      </c>
      <c r="AV100" s="12" t="s">
        <v>82</v>
      </c>
      <c r="AW100" s="12" t="s">
        <v>35</v>
      </c>
      <c r="AX100" s="12" t="s">
        <v>72</v>
      </c>
      <c r="AY100" s="226" t="s">
        <v>120</v>
      </c>
    </row>
    <row r="101" spans="2:65" s="12" customFormat="1" ht="13.5">
      <c r="B101" s="216"/>
      <c r="C101" s="217"/>
      <c r="D101" s="203" t="s">
        <v>131</v>
      </c>
      <c r="E101" s="218" t="s">
        <v>21</v>
      </c>
      <c r="F101" s="219" t="s">
        <v>182</v>
      </c>
      <c r="G101" s="217"/>
      <c r="H101" s="220">
        <v>3.6259999999999999</v>
      </c>
      <c r="I101" s="221"/>
      <c r="J101" s="217"/>
      <c r="K101" s="217"/>
      <c r="L101" s="222"/>
      <c r="M101" s="223"/>
      <c r="N101" s="224"/>
      <c r="O101" s="224"/>
      <c r="P101" s="224"/>
      <c r="Q101" s="224"/>
      <c r="R101" s="224"/>
      <c r="S101" s="224"/>
      <c r="T101" s="225"/>
      <c r="AT101" s="226" t="s">
        <v>131</v>
      </c>
      <c r="AU101" s="226" t="s">
        <v>82</v>
      </c>
      <c r="AV101" s="12" t="s">
        <v>82</v>
      </c>
      <c r="AW101" s="12" t="s">
        <v>35</v>
      </c>
      <c r="AX101" s="12" t="s">
        <v>72</v>
      </c>
      <c r="AY101" s="226" t="s">
        <v>120</v>
      </c>
    </row>
    <row r="102" spans="2:65" s="13" customFormat="1" ht="13.5">
      <c r="B102" s="227"/>
      <c r="C102" s="228"/>
      <c r="D102" s="203" t="s">
        <v>131</v>
      </c>
      <c r="E102" s="229" t="s">
        <v>21</v>
      </c>
      <c r="F102" s="230" t="s">
        <v>133</v>
      </c>
      <c r="G102" s="228"/>
      <c r="H102" s="231">
        <v>14.957000000000001</v>
      </c>
      <c r="I102" s="232"/>
      <c r="J102" s="228"/>
      <c r="K102" s="228"/>
      <c r="L102" s="233"/>
      <c r="M102" s="234"/>
      <c r="N102" s="235"/>
      <c r="O102" s="235"/>
      <c r="P102" s="235"/>
      <c r="Q102" s="235"/>
      <c r="R102" s="235"/>
      <c r="S102" s="235"/>
      <c r="T102" s="236"/>
      <c r="AT102" s="237" t="s">
        <v>131</v>
      </c>
      <c r="AU102" s="237" t="s">
        <v>82</v>
      </c>
      <c r="AV102" s="13" t="s">
        <v>134</v>
      </c>
      <c r="AW102" s="13" t="s">
        <v>35</v>
      </c>
      <c r="AX102" s="13" t="s">
        <v>80</v>
      </c>
      <c r="AY102" s="237" t="s">
        <v>120</v>
      </c>
    </row>
    <row r="103" spans="2:65" s="1" customFormat="1" ht="25.5" customHeight="1">
      <c r="B103" s="40"/>
      <c r="C103" s="191" t="s">
        <v>82</v>
      </c>
      <c r="D103" s="191" t="s">
        <v>123</v>
      </c>
      <c r="E103" s="192" t="s">
        <v>183</v>
      </c>
      <c r="F103" s="193" t="s">
        <v>184</v>
      </c>
      <c r="G103" s="194" t="s">
        <v>177</v>
      </c>
      <c r="H103" s="195">
        <v>10.308</v>
      </c>
      <c r="I103" s="196"/>
      <c r="J103" s="197">
        <f>ROUND(I103*H103,2)</f>
        <v>0</v>
      </c>
      <c r="K103" s="193" t="s">
        <v>127</v>
      </c>
      <c r="L103" s="60"/>
      <c r="M103" s="198" t="s">
        <v>21</v>
      </c>
      <c r="N103" s="199" t="s">
        <v>43</v>
      </c>
      <c r="O103" s="41"/>
      <c r="P103" s="200">
        <f>O103*H103</f>
        <v>0</v>
      </c>
      <c r="Q103" s="200">
        <v>0.10891000000000001</v>
      </c>
      <c r="R103" s="200">
        <f>Q103*H103</f>
        <v>1.12264428</v>
      </c>
      <c r="S103" s="200">
        <v>0</v>
      </c>
      <c r="T103" s="201">
        <f>S103*H103</f>
        <v>0</v>
      </c>
      <c r="AR103" s="23" t="s">
        <v>134</v>
      </c>
      <c r="AT103" s="23" t="s">
        <v>123</v>
      </c>
      <c r="AU103" s="23" t="s">
        <v>82</v>
      </c>
      <c r="AY103" s="23" t="s">
        <v>120</v>
      </c>
      <c r="BE103" s="202">
        <f>IF(N103="základní",J103,0)</f>
        <v>0</v>
      </c>
      <c r="BF103" s="202">
        <f>IF(N103="snížená",J103,0)</f>
        <v>0</v>
      </c>
      <c r="BG103" s="202">
        <f>IF(N103="zákl. přenesená",J103,0)</f>
        <v>0</v>
      </c>
      <c r="BH103" s="202">
        <f>IF(N103="sníž. přenesená",J103,0)</f>
        <v>0</v>
      </c>
      <c r="BI103" s="202">
        <f>IF(N103="nulová",J103,0)</f>
        <v>0</v>
      </c>
      <c r="BJ103" s="23" t="s">
        <v>80</v>
      </c>
      <c r="BK103" s="202">
        <f>ROUND(I103*H103,2)</f>
        <v>0</v>
      </c>
      <c r="BL103" s="23" t="s">
        <v>134</v>
      </c>
      <c r="BM103" s="23" t="s">
        <v>185</v>
      </c>
    </row>
    <row r="104" spans="2:65" s="1" customFormat="1" ht="27">
      <c r="B104" s="40"/>
      <c r="C104" s="62"/>
      <c r="D104" s="203" t="s">
        <v>130</v>
      </c>
      <c r="E104" s="62"/>
      <c r="F104" s="204" t="s">
        <v>186</v>
      </c>
      <c r="G104" s="62"/>
      <c r="H104" s="62"/>
      <c r="I104" s="162"/>
      <c r="J104" s="62"/>
      <c r="K104" s="62"/>
      <c r="L104" s="60"/>
      <c r="M104" s="205"/>
      <c r="N104" s="41"/>
      <c r="O104" s="41"/>
      <c r="P104" s="41"/>
      <c r="Q104" s="41"/>
      <c r="R104" s="41"/>
      <c r="S104" s="41"/>
      <c r="T104" s="77"/>
      <c r="AT104" s="23" t="s">
        <v>130</v>
      </c>
      <c r="AU104" s="23" t="s">
        <v>82</v>
      </c>
    </row>
    <row r="105" spans="2:65" s="11" customFormat="1" ht="13.5">
      <c r="B105" s="206"/>
      <c r="C105" s="207"/>
      <c r="D105" s="203" t="s">
        <v>131</v>
      </c>
      <c r="E105" s="208" t="s">
        <v>21</v>
      </c>
      <c r="F105" s="209" t="s">
        <v>180</v>
      </c>
      <c r="G105" s="207"/>
      <c r="H105" s="208" t="s">
        <v>21</v>
      </c>
      <c r="I105" s="210"/>
      <c r="J105" s="207"/>
      <c r="K105" s="207"/>
      <c r="L105" s="211"/>
      <c r="M105" s="212"/>
      <c r="N105" s="213"/>
      <c r="O105" s="213"/>
      <c r="P105" s="213"/>
      <c r="Q105" s="213"/>
      <c r="R105" s="213"/>
      <c r="S105" s="213"/>
      <c r="T105" s="214"/>
      <c r="AT105" s="215" t="s">
        <v>131</v>
      </c>
      <c r="AU105" s="215" t="s">
        <v>82</v>
      </c>
      <c r="AV105" s="11" t="s">
        <v>80</v>
      </c>
      <c r="AW105" s="11" t="s">
        <v>35</v>
      </c>
      <c r="AX105" s="11" t="s">
        <v>72</v>
      </c>
      <c r="AY105" s="215" t="s">
        <v>120</v>
      </c>
    </row>
    <row r="106" spans="2:65" s="12" customFormat="1" ht="13.5">
      <c r="B106" s="216"/>
      <c r="C106" s="217"/>
      <c r="D106" s="203" t="s">
        <v>131</v>
      </c>
      <c r="E106" s="218" t="s">
        <v>21</v>
      </c>
      <c r="F106" s="219" t="s">
        <v>187</v>
      </c>
      <c r="G106" s="217"/>
      <c r="H106" s="220">
        <v>10.308</v>
      </c>
      <c r="I106" s="221"/>
      <c r="J106" s="217"/>
      <c r="K106" s="217"/>
      <c r="L106" s="222"/>
      <c r="M106" s="223"/>
      <c r="N106" s="224"/>
      <c r="O106" s="224"/>
      <c r="P106" s="224"/>
      <c r="Q106" s="224"/>
      <c r="R106" s="224"/>
      <c r="S106" s="224"/>
      <c r="T106" s="225"/>
      <c r="AT106" s="226" t="s">
        <v>131</v>
      </c>
      <c r="AU106" s="226" t="s">
        <v>82</v>
      </c>
      <c r="AV106" s="12" t="s">
        <v>82</v>
      </c>
      <c r="AW106" s="12" t="s">
        <v>35</v>
      </c>
      <c r="AX106" s="12" t="s">
        <v>72</v>
      </c>
      <c r="AY106" s="226" t="s">
        <v>120</v>
      </c>
    </row>
    <row r="107" spans="2:65" s="13" customFormat="1" ht="13.5">
      <c r="B107" s="227"/>
      <c r="C107" s="228"/>
      <c r="D107" s="203" t="s">
        <v>131</v>
      </c>
      <c r="E107" s="229" t="s">
        <v>21</v>
      </c>
      <c r="F107" s="230" t="s">
        <v>133</v>
      </c>
      <c r="G107" s="228"/>
      <c r="H107" s="231">
        <v>10.308</v>
      </c>
      <c r="I107" s="232"/>
      <c r="J107" s="228"/>
      <c r="K107" s="228"/>
      <c r="L107" s="233"/>
      <c r="M107" s="234"/>
      <c r="N107" s="235"/>
      <c r="O107" s="235"/>
      <c r="P107" s="235"/>
      <c r="Q107" s="235"/>
      <c r="R107" s="235"/>
      <c r="S107" s="235"/>
      <c r="T107" s="236"/>
      <c r="AT107" s="237" t="s">
        <v>131</v>
      </c>
      <c r="AU107" s="237" t="s">
        <v>82</v>
      </c>
      <c r="AV107" s="13" t="s">
        <v>134</v>
      </c>
      <c r="AW107" s="13" t="s">
        <v>35</v>
      </c>
      <c r="AX107" s="13" t="s">
        <v>80</v>
      </c>
      <c r="AY107" s="237" t="s">
        <v>120</v>
      </c>
    </row>
    <row r="108" spans="2:65" s="1" customFormat="1" ht="16.5" customHeight="1">
      <c r="B108" s="40"/>
      <c r="C108" s="191" t="s">
        <v>143</v>
      </c>
      <c r="D108" s="191" t="s">
        <v>123</v>
      </c>
      <c r="E108" s="192" t="s">
        <v>188</v>
      </c>
      <c r="F108" s="193" t="s">
        <v>189</v>
      </c>
      <c r="G108" s="194" t="s">
        <v>177</v>
      </c>
      <c r="H108" s="195">
        <v>13.28</v>
      </c>
      <c r="I108" s="196"/>
      <c r="J108" s="197">
        <f>ROUND(I108*H108,2)</f>
        <v>0</v>
      </c>
      <c r="K108" s="193" t="s">
        <v>127</v>
      </c>
      <c r="L108" s="60"/>
      <c r="M108" s="198" t="s">
        <v>21</v>
      </c>
      <c r="N108" s="199" t="s">
        <v>43</v>
      </c>
      <c r="O108" s="41"/>
      <c r="P108" s="200">
        <f>O108*H108</f>
        <v>0</v>
      </c>
      <c r="Q108" s="200">
        <v>3.9789999999999999E-2</v>
      </c>
      <c r="R108" s="200">
        <f>Q108*H108</f>
        <v>0.52841119999999997</v>
      </c>
      <c r="S108" s="200">
        <v>0</v>
      </c>
      <c r="T108" s="201">
        <f>S108*H108</f>
        <v>0</v>
      </c>
      <c r="AR108" s="23" t="s">
        <v>134</v>
      </c>
      <c r="AT108" s="23" t="s">
        <v>123</v>
      </c>
      <c r="AU108" s="23" t="s">
        <v>82</v>
      </c>
      <c r="AY108" s="23" t="s">
        <v>120</v>
      </c>
      <c r="BE108" s="202">
        <f>IF(N108="základní",J108,0)</f>
        <v>0</v>
      </c>
      <c r="BF108" s="202">
        <f>IF(N108="snížená",J108,0)</f>
        <v>0</v>
      </c>
      <c r="BG108" s="202">
        <f>IF(N108="zákl. přenesená",J108,0)</f>
        <v>0</v>
      </c>
      <c r="BH108" s="202">
        <f>IF(N108="sníž. přenesená",J108,0)</f>
        <v>0</v>
      </c>
      <c r="BI108" s="202">
        <f>IF(N108="nulová",J108,0)</f>
        <v>0</v>
      </c>
      <c r="BJ108" s="23" t="s">
        <v>80</v>
      </c>
      <c r="BK108" s="202">
        <f>ROUND(I108*H108,2)</f>
        <v>0</v>
      </c>
      <c r="BL108" s="23" t="s">
        <v>134</v>
      </c>
      <c r="BM108" s="23" t="s">
        <v>190</v>
      </c>
    </row>
    <row r="109" spans="2:65" s="1" customFormat="1" ht="27">
      <c r="B109" s="40"/>
      <c r="C109" s="62"/>
      <c r="D109" s="203" t="s">
        <v>130</v>
      </c>
      <c r="E109" s="62"/>
      <c r="F109" s="204" t="s">
        <v>191</v>
      </c>
      <c r="G109" s="62"/>
      <c r="H109" s="62"/>
      <c r="I109" s="162"/>
      <c r="J109" s="62"/>
      <c r="K109" s="62"/>
      <c r="L109" s="60"/>
      <c r="M109" s="205"/>
      <c r="N109" s="41"/>
      <c r="O109" s="41"/>
      <c r="P109" s="41"/>
      <c r="Q109" s="41"/>
      <c r="R109" s="41"/>
      <c r="S109" s="41"/>
      <c r="T109" s="77"/>
      <c r="AT109" s="23" t="s">
        <v>130</v>
      </c>
      <c r="AU109" s="23" t="s">
        <v>82</v>
      </c>
    </row>
    <row r="110" spans="2:65" s="11" customFormat="1" ht="13.5">
      <c r="B110" s="206"/>
      <c r="C110" s="207"/>
      <c r="D110" s="203" t="s">
        <v>131</v>
      </c>
      <c r="E110" s="208" t="s">
        <v>21</v>
      </c>
      <c r="F110" s="209" t="s">
        <v>180</v>
      </c>
      <c r="G110" s="207"/>
      <c r="H110" s="208" t="s">
        <v>21</v>
      </c>
      <c r="I110" s="210"/>
      <c r="J110" s="207"/>
      <c r="K110" s="207"/>
      <c r="L110" s="211"/>
      <c r="M110" s="212"/>
      <c r="N110" s="213"/>
      <c r="O110" s="213"/>
      <c r="P110" s="213"/>
      <c r="Q110" s="213"/>
      <c r="R110" s="213"/>
      <c r="S110" s="213"/>
      <c r="T110" s="214"/>
      <c r="AT110" s="215" t="s">
        <v>131</v>
      </c>
      <c r="AU110" s="215" t="s">
        <v>82</v>
      </c>
      <c r="AV110" s="11" t="s">
        <v>80</v>
      </c>
      <c r="AW110" s="11" t="s">
        <v>35</v>
      </c>
      <c r="AX110" s="11" t="s">
        <v>72</v>
      </c>
      <c r="AY110" s="215" t="s">
        <v>120</v>
      </c>
    </row>
    <row r="111" spans="2:65" s="12" customFormat="1" ht="13.5">
      <c r="B111" s="216"/>
      <c r="C111" s="217"/>
      <c r="D111" s="203" t="s">
        <v>131</v>
      </c>
      <c r="E111" s="218" t="s">
        <v>21</v>
      </c>
      <c r="F111" s="219" t="s">
        <v>192</v>
      </c>
      <c r="G111" s="217"/>
      <c r="H111" s="220">
        <v>13.28</v>
      </c>
      <c r="I111" s="221"/>
      <c r="J111" s="217"/>
      <c r="K111" s="217"/>
      <c r="L111" s="222"/>
      <c r="M111" s="223"/>
      <c r="N111" s="224"/>
      <c r="O111" s="224"/>
      <c r="P111" s="224"/>
      <c r="Q111" s="224"/>
      <c r="R111" s="224"/>
      <c r="S111" s="224"/>
      <c r="T111" s="225"/>
      <c r="AT111" s="226" t="s">
        <v>131</v>
      </c>
      <c r="AU111" s="226" t="s">
        <v>82</v>
      </c>
      <c r="AV111" s="12" t="s">
        <v>82</v>
      </c>
      <c r="AW111" s="12" t="s">
        <v>35</v>
      </c>
      <c r="AX111" s="12" t="s">
        <v>72</v>
      </c>
      <c r="AY111" s="226" t="s">
        <v>120</v>
      </c>
    </row>
    <row r="112" spans="2:65" s="13" customFormat="1" ht="13.5">
      <c r="B112" s="227"/>
      <c r="C112" s="228"/>
      <c r="D112" s="203" t="s">
        <v>131</v>
      </c>
      <c r="E112" s="229" t="s">
        <v>21</v>
      </c>
      <c r="F112" s="230" t="s">
        <v>133</v>
      </c>
      <c r="G112" s="228"/>
      <c r="H112" s="231">
        <v>13.28</v>
      </c>
      <c r="I112" s="232"/>
      <c r="J112" s="228"/>
      <c r="K112" s="228"/>
      <c r="L112" s="233"/>
      <c r="M112" s="234"/>
      <c r="N112" s="235"/>
      <c r="O112" s="235"/>
      <c r="P112" s="235"/>
      <c r="Q112" s="235"/>
      <c r="R112" s="235"/>
      <c r="S112" s="235"/>
      <c r="T112" s="236"/>
      <c r="AT112" s="237" t="s">
        <v>131</v>
      </c>
      <c r="AU112" s="237" t="s">
        <v>82</v>
      </c>
      <c r="AV112" s="13" t="s">
        <v>134</v>
      </c>
      <c r="AW112" s="13" t="s">
        <v>35</v>
      </c>
      <c r="AX112" s="13" t="s">
        <v>80</v>
      </c>
      <c r="AY112" s="237" t="s">
        <v>120</v>
      </c>
    </row>
    <row r="113" spans="2:65" s="10" customFormat="1" ht="29.85" customHeight="1">
      <c r="B113" s="175"/>
      <c r="C113" s="176"/>
      <c r="D113" s="177" t="s">
        <v>71</v>
      </c>
      <c r="E113" s="189" t="s">
        <v>193</v>
      </c>
      <c r="F113" s="189" t="s">
        <v>194</v>
      </c>
      <c r="G113" s="176"/>
      <c r="H113" s="176"/>
      <c r="I113" s="179"/>
      <c r="J113" s="190">
        <f>BK113</f>
        <v>0</v>
      </c>
      <c r="K113" s="176"/>
      <c r="L113" s="181"/>
      <c r="M113" s="182"/>
      <c r="N113" s="183"/>
      <c r="O113" s="183"/>
      <c r="P113" s="184">
        <f>SUM(P114:P211)</f>
        <v>0</v>
      </c>
      <c r="Q113" s="183"/>
      <c r="R113" s="184">
        <f>SUM(R114:R211)</f>
        <v>33.1456552</v>
      </c>
      <c r="S113" s="183"/>
      <c r="T113" s="185">
        <f>SUM(T114:T211)</f>
        <v>0</v>
      </c>
      <c r="AR113" s="186" t="s">
        <v>80</v>
      </c>
      <c r="AT113" s="187" t="s">
        <v>71</v>
      </c>
      <c r="AU113" s="187" t="s">
        <v>80</v>
      </c>
      <c r="AY113" s="186" t="s">
        <v>120</v>
      </c>
      <c r="BK113" s="188">
        <f>SUM(BK114:BK211)</f>
        <v>0</v>
      </c>
    </row>
    <row r="114" spans="2:65" s="1" customFormat="1" ht="16.5" customHeight="1">
      <c r="B114" s="40"/>
      <c r="C114" s="191" t="s">
        <v>134</v>
      </c>
      <c r="D114" s="191" t="s">
        <v>123</v>
      </c>
      <c r="E114" s="192" t="s">
        <v>195</v>
      </c>
      <c r="F114" s="193" t="s">
        <v>196</v>
      </c>
      <c r="G114" s="194" t="s">
        <v>177</v>
      </c>
      <c r="H114" s="195">
        <v>480.68400000000003</v>
      </c>
      <c r="I114" s="196"/>
      <c r="J114" s="197">
        <f>ROUND(I114*H114,2)</f>
        <v>0</v>
      </c>
      <c r="K114" s="193" t="s">
        <v>127</v>
      </c>
      <c r="L114" s="60"/>
      <c r="M114" s="198" t="s">
        <v>21</v>
      </c>
      <c r="N114" s="199" t="s">
        <v>43</v>
      </c>
      <c r="O114" s="41"/>
      <c r="P114" s="200">
        <f>O114*H114</f>
        <v>0</v>
      </c>
      <c r="Q114" s="200">
        <v>7.3499999999999998E-3</v>
      </c>
      <c r="R114" s="200">
        <f>Q114*H114</f>
        <v>3.5330273999999999</v>
      </c>
      <c r="S114" s="200">
        <v>0</v>
      </c>
      <c r="T114" s="201">
        <f>S114*H114</f>
        <v>0</v>
      </c>
      <c r="AR114" s="23" t="s">
        <v>134</v>
      </c>
      <c r="AT114" s="23" t="s">
        <v>123</v>
      </c>
      <c r="AU114" s="23" t="s">
        <v>82</v>
      </c>
      <c r="AY114" s="23" t="s">
        <v>120</v>
      </c>
      <c r="BE114" s="202">
        <f>IF(N114="základní",J114,0)</f>
        <v>0</v>
      </c>
      <c r="BF114" s="202">
        <f>IF(N114="snížená",J114,0)</f>
        <v>0</v>
      </c>
      <c r="BG114" s="202">
        <f>IF(N114="zákl. přenesená",J114,0)</f>
        <v>0</v>
      </c>
      <c r="BH114" s="202">
        <f>IF(N114="sníž. přenesená",J114,0)</f>
        <v>0</v>
      </c>
      <c r="BI114" s="202">
        <f>IF(N114="nulová",J114,0)</f>
        <v>0</v>
      </c>
      <c r="BJ114" s="23" t="s">
        <v>80</v>
      </c>
      <c r="BK114" s="202">
        <f>ROUND(I114*H114,2)</f>
        <v>0</v>
      </c>
      <c r="BL114" s="23" t="s">
        <v>134</v>
      </c>
      <c r="BM114" s="23" t="s">
        <v>197</v>
      </c>
    </row>
    <row r="115" spans="2:65" s="1" customFormat="1" ht="27">
      <c r="B115" s="40"/>
      <c r="C115" s="62"/>
      <c r="D115" s="203" t="s">
        <v>130</v>
      </c>
      <c r="E115" s="62"/>
      <c r="F115" s="204" t="s">
        <v>198</v>
      </c>
      <c r="G115" s="62"/>
      <c r="H115" s="62"/>
      <c r="I115" s="162"/>
      <c r="J115" s="62"/>
      <c r="K115" s="62"/>
      <c r="L115" s="60"/>
      <c r="M115" s="205"/>
      <c r="N115" s="41"/>
      <c r="O115" s="41"/>
      <c r="P115" s="41"/>
      <c r="Q115" s="41"/>
      <c r="R115" s="41"/>
      <c r="S115" s="41"/>
      <c r="T115" s="77"/>
      <c r="AT115" s="23" t="s">
        <v>130</v>
      </c>
      <c r="AU115" s="23" t="s">
        <v>82</v>
      </c>
    </row>
    <row r="116" spans="2:65" s="11" customFormat="1" ht="13.5">
      <c r="B116" s="206"/>
      <c r="C116" s="207"/>
      <c r="D116" s="203" t="s">
        <v>131</v>
      </c>
      <c r="E116" s="208" t="s">
        <v>21</v>
      </c>
      <c r="F116" s="209" t="s">
        <v>180</v>
      </c>
      <c r="G116" s="207"/>
      <c r="H116" s="208" t="s">
        <v>21</v>
      </c>
      <c r="I116" s="210"/>
      <c r="J116" s="207"/>
      <c r="K116" s="207"/>
      <c r="L116" s="211"/>
      <c r="M116" s="212"/>
      <c r="N116" s="213"/>
      <c r="O116" s="213"/>
      <c r="P116" s="213"/>
      <c r="Q116" s="213"/>
      <c r="R116" s="213"/>
      <c r="S116" s="213"/>
      <c r="T116" s="214"/>
      <c r="AT116" s="215" t="s">
        <v>131</v>
      </c>
      <c r="AU116" s="215" t="s">
        <v>82</v>
      </c>
      <c r="AV116" s="11" t="s">
        <v>80</v>
      </c>
      <c r="AW116" s="11" t="s">
        <v>35</v>
      </c>
      <c r="AX116" s="11" t="s">
        <v>72</v>
      </c>
      <c r="AY116" s="215" t="s">
        <v>120</v>
      </c>
    </row>
    <row r="117" spans="2:65" s="12" customFormat="1" ht="40.5">
      <c r="B117" s="216"/>
      <c r="C117" s="217"/>
      <c r="D117" s="203" t="s">
        <v>131</v>
      </c>
      <c r="E117" s="218" t="s">
        <v>21</v>
      </c>
      <c r="F117" s="219" t="s">
        <v>199</v>
      </c>
      <c r="G117" s="217"/>
      <c r="H117" s="220">
        <v>278.64</v>
      </c>
      <c r="I117" s="221"/>
      <c r="J117" s="217"/>
      <c r="K117" s="217"/>
      <c r="L117" s="222"/>
      <c r="M117" s="223"/>
      <c r="N117" s="224"/>
      <c r="O117" s="224"/>
      <c r="P117" s="224"/>
      <c r="Q117" s="224"/>
      <c r="R117" s="224"/>
      <c r="S117" s="224"/>
      <c r="T117" s="225"/>
      <c r="AT117" s="226" t="s">
        <v>131</v>
      </c>
      <c r="AU117" s="226" t="s">
        <v>82</v>
      </c>
      <c r="AV117" s="12" t="s">
        <v>82</v>
      </c>
      <c r="AW117" s="12" t="s">
        <v>35</v>
      </c>
      <c r="AX117" s="12" t="s">
        <v>72</v>
      </c>
      <c r="AY117" s="226" t="s">
        <v>120</v>
      </c>
    </row>
    <row r="118" spans="2:65" s="12" customFormat="1" ht="13.5">
      <c r="B118" s="216"/>
      <c r="C118" s="217"/>
      <c r="D118" s="203" t="s">
        <v>131</v>
      </c>
      <c r="E118" s="218" t="s">
        <v>21</v>
      </c>
      <c r="F118" s="219" t="s">
        <v>200</v>
      </c>
      <c r="G118" s="217"/>
      <c r="H118" s="220">
        <v>2.8439999999999999</v>
      </c>
      <c r="I118" s="221"/>
      <c r="J118" s="217"/>
      <c r="K118" s="217"/>
      <c r="L118" s="222"/>
      <c r="M118" s="223"/>
      <c r="N118" s="224"/>
      <c r="O118" s="224"/>
      <c r="P118" s="224"/>
      <c r="Q118" s="224"/>
      <c r="R118" s="224"/>
      <c r="S118" s="224"/>
      <c r="T118" s="225"/>
      <c r="AT118" s="226" t="s">
        <v>131</v>
      </c>
      <c r="AU118" s="226" t="s">
        <v>82</v>
      </c>
      <c r="AV118" s="12" t="s">
        <v>82</v>
      </c>
      <c r="AW118" s="12" t="s">
        <v>35</v>
      </c>
      <c r="AX118" s="12" t="s">
        <v>72</v>
      </c>
      <c r="AY118" s="226" t="s">
        <v>120</v>
      </c>
    </row>
    <row r="119" spans="2:65" s="12" customFormat="1" ht="27">
      <c r="B119" s="216"/>
      <c r="C119" s="217"/>
      <c r="D119" s="203" t="s">
        <v>131</v>
      </c>
      <c r="E119" s="218" t="s">
        <v>21</v>
      </c>
      <c r="F119" s="219" t="s">
        <v>201</v>
      </c>
      <c r="G119" s="217"/>
      <c r="H119" s="220">
        <v>193.10400000000001</v>
      </c>
      <c r="I119" s="221"/>
      <c r="J119" s="217"/>
      <c r="K119" s="217"/>
      <c r="L119" s="222"/>
      <c r="M119" s="223"/>
      <c r="N119" s="224"/>
      <c r="O119" s="224"/>
      <c r="P119" s="224"/>
      <c r="Q119" s="224"/>
      <c r="R119" s="224"/>
      <c r="S119" s="224"/>
      <c r="T119" s="225"/>
      <c r="AT119" s="226" t="s">
        <v>131</v>
      </c>
      <c r="AU119" s="226" t="s">
        <v>82</v>
      </c>
      <c r="AV119" s="12" t="s">
        <v>82</v>
      </c>
      <c r="AW119" s="12" t="s">
        <v>35</v>
      </c>
      <c r="AX119" s="12" t="s">
        <v>72</v>
      </c>
      <c r="AY119" s="226" t="s">
        <v>120</v>
      </c>
    </row>
    <row r="120" spans="2:65" s="12" customFormat="1" ht="13.5">
      <c r="B120" s="216"/>
      <c r="C120" s="217"/>
      <c r="D120" s="203" t="s">
        <v>131</v>
      </c>
      <c r="E120" s="218" t="s">
        <v>21</v>
      </c>
      <c r="F120" s="219" t="s">
        <v>202</v>
      </c>
      <c r="G120" s="217"/>
      <c r="H120" s="220">
        <v>4.8</v>
      </c>
      <c r="I120" s="221"/>
      <c r="J120" s="217"/>
      <c r="K120" s="217"/>
      <c r="L120" s="222"/>
      <c r="M120" s="223"/>
      <c r="N120" s="224"/>
      <c r="O120" s="224"/>
      <c r="P120" s="224"/>
      <c r="Q120" s="224"/>
      <c r="R120" s="224"/>
      <c r="S120" s="224"/>
      <c r="T120" s="225"/>
      <c r="AT120" s="226" t="s">
        <v>131</v>
      </c>
      <c r="AU120" s="226" t="s">
        <v>82</v>
      </c>
      <c r="AV120" s="12" t="s">
        <v>82</v>
      </c>
      <c r="AW120" s="12" t="s">
        <v>35</v>
      </c>
      <c r="AX120" s="12" t="s">
        <v>72</v>
      </c>
      <c r="AY120" s="226" t="s">
        <v>120</v>
      </c>
    </row>
    <row r="121" spans="2:65" s="12" customFormat="1" ht="13.5">
      <c r="B121" s="216"/>
      <c r="C121" s="217"/>
      <c r="D121" s="203" t="s">
        <v>131</v>
      </c>
      <c r="E121" s="218" t="s">
        <v>21</v>
      </c>
      <c r="F121" s="219" t="s">
        <v>203</v>
      </c>
      <c r="G121" s="217"/>
      <c r="H121" s="220">
        <v>1.296</v>
      </c>
      <c r="I121" s="221"/>
      <c r="J121" s="217"/>
      <c r="K121" s="217"/>
      <c r="L121" s="222"/>
      <c r="M121" s="223"/>
      <c r="N121" s="224"/>
      <c r="O121" s="224"/>
      <c r="P121" s="224"/>
      <c r="Q121" s="224"/>
      <c r="R121" s="224"/>
      <c r="S121" s="224"/>
      <c r="T121" s="225"/>
      <c r="AT121" s="226" t="s">
        <v>131</v>
      </c>
      <c r="AU121" s="226" t="s">
        <v>82</v>
      </c>
      <c r="AV121" s="12" t="s">
        <v>82</v>
      </c>
      <c r="AW121" s="12" t="s">
        <v>35</v>
      </c>
      <c r="AX121" s="12" t="s">
        <v>72</v>
      </c>
      <c r="AY121" s="226" t="s">
        <v>120</v>
      </c>
    </row>
    <row r="122" spans="2:65" s="13" customFormat="1" ht="13.5">
      <c r="B122" s="227"/>
      <c r="C122" s="228"/>
      <c r="D122" s="203" t="s">
        <v>131</v>
      </c>
      <c r="E122" s="229" t="s">
        <v>21</v>
      </c>
      <c r="F122" s="230" t="s">
        <v>133</v>
      </c>
      <c r="G122" s="228"/>
      <c r="H122" s="231">
        <v>480.68400000000003</v>
      </c>
      <c r="I122" s="232"/>
      <c r="J122" s="228"/>
      <c r="K122" s="228"/>
      <c r="L122" s="233"/>
      <c r="M122" s="234"/>
      <c r="N122" s="235"/>
      <c r="O122" s="235"/>
      <c r="P122" s="235"/>
      <c r="Q122" s="235"/>
      <c r="R122" s="235"/>
      <c r="S122" s="235"/>
      <c r="T122" s="236"/>
      <c r="AT122" s="237" t="s">
        <v>131</v>
      </c>
      <c r="AU122" s="237" t="s">
        <v>82</v>
      </c>
      <c r="AV122" s="13" t="s">
        <v>134</v>
      </c>
      <c r="AW122" s="13" t="s">
        <v>35</v>
      </c>
      <c r="AX122" s="13" t="s">
        <v>80</v>
      </c>
      <c r="AY122" s="237" t="s">
        <v>120</v>
      </c>
    </row>
    <row r="123" spans="2:65" s="1" customFormat="1" ht="16.5" customHeight="1">
      <c r="B123" s="40"/>
      <c r="C123" s="191" t="s">
        <v>119</v>
      </c>
      <c r="D123" s="191" t="s">
        <v>123</v>
      </c>
      <c r="E123" s="192" t="s">
        <v>204</v>
      </c>
      <c r="F123" s="193" t="s">
        <v>205</v>
      </c>
      <c r="G123" s="194" t="s">
        <v>177</v>
      </c>
      <c r="H123" s="195">
        <v>197.904</v>
      </c>
      <c r="I123" s="196"/>
      <c r="J123" s="197">
        <f>ROUND(I123*H123,2)</f>
        <v>0</v>
      </c>
      <c r="K123" s="193" t="s">
        <v>127</v>
      </c>
      <c r="L123" s="60"/>
      <c r="M123" s="198" t="s">
        <v>21</v>
      </c>
      <c r="N123" s="199" t="s">
        <v>43</v>
      </c>
      <c r="O123" s="41"/>
      <c r="P123" s="200">
        <f>O123*H123</f>
        <v>0</v>
      </c>
      <c r="Q123" s="200">
        <v>2.5999999999999998E-4</v>
      </c>
      <c r="R123" s="200">
        <f>Q123*H123</f>
        <v>5.1455039999999994E-2</v>
      </c>
      <c r="S123" s="200">
        <v>0</v>
      </c>
      <c r="T123" s="201">
        <f>S123*H123</f>
        <v>0</v>
      </c>
      <c r="AR123" s="23" t="s">
        <v>134</v>
      </c>
      <c r="AT123" s="23" t="s">
        <v>123</v>
      </c>
      <c r="AU123" s="23" t="s">
        <v>82</v>
      </c>
      <c r="AY123" s="23" t="s">
        <v>120</v>
      </c>
      <c r="BE123" s="202">
        <f>IF(N123="základní",J123,0)</f>
        <v>0</v>
      </c>
      <c r="BF123" s="202">
        <f>IF(N123="snížená",J123,0)</f>
        <v>0</v>
      </c>
      <c r="BG123" s="202">
        <f>IF(N123="zákl. přenesená",J123,0)</f>
        <v>0</v>
      </c>
      <c r="BH123" s="202">
        <f>IF(N123="sníž. přenesená",J123,0)</f>
        <v>0</v>
      </c>
      <c r="BI123" s="202">
        <f>IF(N123="nulová",J123,0)</f>
        <v>0</v>
      </c>
      <c r="BJ123" s="23" t="s">
        <v>80</v>
      </c>
      <c r="BK123" s="202">
        <f>ROUND(I123*H123,2)</f>
        <v>0</v>
      </c>
      <c r="BL123" s="23" t="s">
        <v>134</v>
      </c>
      <c r="BM123" s="23" t="s">
        <v>206</v>
      </c>
    </row>
    <row r="124" spans="2:65" s="1" customFormat="1" ht="27">
      <c r="B124" s="40"/>
      <c r="C124" s="62"/>
      <c r="D124" s="203" t="s">
        <v>130</v>
      </c>
      <c r="E124" s="62"/>
      <c r="F124" s="204" t="s">
        <v>207</v>
      </c>
      <c r="G124" s="62"/>
      <c r="H124" s="62"/>
      <c r="I124" s="162"/>
      <c r="J124" s="62"/>
      <c r="K124" s="62"/>
      <c r="L124" s="60"/>
      <c r="M124" s="205"/>
      <c r="N124" s="41"/>
      <c r="O124" s="41"/>
      <c r="P124" s="41"/>
      <c r="Q124" s="41"/>
      <c r="R124" s="41"/>
      <c r="S124" s="41"/>
      <c r="T124" s="77"/>
      <c r="AT124" s="23" t="s">
        <v>130</v>
      </c>
      <c r="AU124" s="23" t="s">
        <v>82</v>
      </c>
    </row>
    <row r="125" spans="2:65" s="11" customFormat="1" ht="13.5">
      <c r="B125" s="206"/>
      <c r="C125" s="207"/>
      <c r="D125" s="203" t="s">
        <v>131</v>
      </c>
      <c r="E125" s="208" t="s">
        <v>21</v>
      </c>
      <c r="F125" s="209" t="s">
        <v>180</v>
      </c>
      <c r="G125" s="207"/>
      <c r="H125" s="208" t="s">
        <v>21</v>
      </c>
      <c r="I125" s="210"/>
      <c r="J125" s="207"/>
      <c r="K125" s="207"/>
      <c r="L125" s="211"/>
      <c r="M125" s="212"/>
      <c r="N125" s="213"/>
      <c r="O125" s="213"/>
      <c r="P125" s="213"/>
      <c r="Q125" s="213"/>
      <c r="R125" s="213"/>
      <c r="S125" s="213"/>
      <c r="T125" s="214"/>
      <c r="AT125" s="215" t="s">
        <v>131</v>
      </c>
      <c r="AU125" s="215" t="s">
        <v>82</v>
      </c>
      <c r="AV125" s="11" t="s">
        <v>80</v>
      </c>
      <c r="AW125" s="11" t="s">
        <v>35</v>
      </c>
      <c r="AX125" s="11" t="s">
        <v>72</v>
      </c>
      <c r="AY125" s="215" t="s">
        <v>120</v>
      </c>
    </row>
    <row r="126" spans="2:65" s="12" customFormat="1" ht="27">
      <c r="B126" s="216"/>
      <c r="C126" s="217"/>
      <c r="D126" s="203" t="s">
        <v>131</v>
      </c>
      <c r="E126" s="218" t="s">
        <v>21</v>
      </c>
      <c r="F126" s="219" t="s">
        <v>208</v>
      </c>
      <c r="G126" s="217"/>
      <c r="H126" s="220">
        <v>193.10400000000001</v>
      </c>
      <c r="I126" s="221"/>
      <c r="J126" s="217"/>
      <c r="K126" s="217"/>
      <c r="L126" s="222"/>
      <c r="M126" s="223"/>
      <c r="N126" s="224"/>
      <c r="O126" s="224"/>
      <c r="P126" s="224"/>
      <c r="Q126" s="224"/>
      <c r="R126" s="224"/>
      <c r="S126" s="224"/>
      <c r="T126" s="225"/>
      <c r="AT126" s="226" t="s">
        <v>131</v>
      </c>
      <c r="AU126" s="226" t="s">
        <v>82</v>
      </c>
      <c r="AV126" s="12" t="s">
        <v>82</v>
      </c>
      <c r="AW126" s="12" t="s">
        <v>35</v>
      </c>
      <c r="AX126" s="12" t="s">
        <v>72</v>
      </c>
      <c r="AY126" s="226" t="s">
        <v>120</v>
      </c>
    </row>
    <row r="127" spans="2:65" s="12" customFormat="1" ht="13.5">
      <c r="B127" s="216"/>
      <c r="C127" s="217"/>
      <c r="D127" s="203" t="s">
        <v>131</v>
      </c>
      <c r="E127" s="218" t="s">
        <v>21</v>
      </c>
      <c r="F127" s="219" t="s">
        <v>202</v>
      </c>
      <c r="G127" s="217"/>
      <c r="H127" s="220">
        <v>4.8</v>
      </c>
      <c r="I127" s="221"/>
      <c r="J127" s="217"/>
      <c r="K127" s="217"/>
      <c r="L127" s="222"/>
      <c r="M127" s="223"/>
      <c r="N127" s="224"/>
      <c r="O127" s="224"/>
      <c r="P127" s="224"/>
      <c r="Q127" s="224"/>
      <c r="R127" s="224"/>
      <c r="S127" s="224"/>
      <c r="T127" s="225"/>
      <c r="AT127" s="226" t="s">
        <v>131</v>
      </c>
      <c r="AU127" s="226" t="s">
        <v>82</v>
      </c>
      <c r="AV127" s="12" t="s">
        <v>82</v>
      </c>
      <c r="AW127" s="12" t="s">
        <v>35</v>
      </c>
      <c r="AX127" s="12" t="s">
        <v>72</v>
      </c>
      <c r="AY127" s="226" t="s">
        <v>120</v>
      </c>
    </row>
    <row r="128" spans="2:65" s="13" customFormat="1" ht="13.5">
      <c r="B128" s="227"/>
      <c r="C128" s="228"/>
      <c r="D128" s="203" t="s">
        <v>131</v>
      </c>
      <c r="E128" s="229" t="s">
        <v>21</v>
      </c>
      <c r="F128" s="230" t="s">
        <v>133</v>
      </c>
      <c r="G128" s="228"/>
      <c r="H128" s="231">
        <v>197.904</v>
      </c>
      <c r="I128" s="232"/>
      <c r="J128" s="228"/>
      <c r="K128" s="228"/>
      <c r="L128" s="233"/>
      <c r="M128" s="234"/>
      <c r="N128" s="235"/>
      <c r="O128" s="235"/>
      <c r="P128" s="235"/>
      <c r="Q128" s="235"/>
      <c r="R128" s="235"/>
      <c r="S128" s="235"/>
      <c r="T128" s="236"/>
      <c r="AT128" s="237" t="s">
        <v>131</v>
      </c>
      <c r="AU128" s="237" t="s">
        <v>82</v>
      </c>
      <c r="AV128" s="13" t="s">
        <v>134</v>
      </c>
      <c r="AW128" s="13" t="s">
        <v>35</v>
      </c>
      <c r="AX128" s="13" t="s">
        <v>80</v>
      </c>
      <c r="AY128" s="237" t="s">
        <v>120</v>
      </c>
    </row>
    <row r="129" spans="2:65" s="1" customFormat="1" ht="25.5" customHeight="1">
      <c r="B129" s="40"/>
      <c r="C129" s="191" t="s">
        <v>193</v>
      </c>
      <c r="D129" s="191" t="s">
        <v>123</v>
      </c>
      <c r="E129" s="192" t="s">
        <v>209</v>
      </c>
      <c r="F129" s="193" t="s">
        <v>210</v>
      </c>
      <c r="G129" s="194" t="s">
        <v>177</v>
      </c>
      <c r="H129" s="195">
        <v>480.68400000000003</v>
      </c>
      <c r="I129" s="196"/>
      <c r="J129" s="197">
        <f>ROUND(I129*H129,2)</f>
        <v>0</v>
      </c>
      <c r="K129" s="193" t="s">
        <v>127</v>
      </c>
      <c r="L129" s="60"/>
      <c r="M129" s="198" t="s">
        <v>21</v>
      </c>
      <c r="N129" s="199" t="s">
        <v>43</v>
      </c>
      <c r="O129" s="41"/>
      <c r="P129" s="200">
        <f>O129*H129</f>
        <v>0</v>
      </c>
      <c r="Q129" s="200">
        <v>4.3800000000000002E-3</v>
      </c>
      <c r="R129" s="200">
        <f>Q129*H129</f>
        <v>2.1053959200000003</v>
      </c>
      <c r="S129" s="200">
        <v>0</v>
      </c>
      <c r="T129" s="201">
        <f>S129*H129</f>
        <v>0</v>
      </c>
      <c r="AR129" s="23" t="s">
        <v>134</v>
      </c>
      <c r="AT129" s="23" t="s">
        <v>123</v>
      </c>
      <c r="AU129" s="23" t="s">
        <v>82</v>
      </c>
      <c r="AY129" s="23" t="s">
        <v>120</v>
      </c>
      <c r="BE129" s="202">
        <f>IF(N129="základní",J129,0)</f>
        <v>0</v>
      </c>
      <c r="BF129" s="202">
        <f>IF(N129="snížená",J129,0)</f>
        <v>0</v>
      </c>
      <c r="BG129" s="202">
        <f>IF(N129="zákl. přenesená",J129,0)</f>
        <v>0</v>
      </c>
      <c r="BH129" s="202">
        <f>IF(N129="sníž. přenesená",J129,0)</f>
        <v>0</v>
      </c>
      <c r="BI129" s="202">
        <f>IF(N129="nulová",J129,0)</f>
        <v>0</v>
      </c>
      <c r="BJ129" s="23" t="s">
        <v>80</v>
      </c>
      <c r="BK129" s="202">
        <f>ROUND(I129*H129,2)</f>
        <v>0</v>
      </c>
      <c r="BL129" s="23" t="s">
        <v>134</v>
      </c>
      <c r="BM129" s="23" t="s">
        <v>211</v>
      </c>
    </row>
    <row r="130" spans="2:65" s="1" customFormat="1" ht="27">
      <c r="B130" s="40"/>
      <c r="C130" s="62"/>
      <c r="D130" s="203" t="s">
        <v>130</v>
      </c>
      <c r="E130" s="62"/>
      <c r="F130" s="204" t="s">
        <v>212</v>
      </c>
      <c r="G130" s="62"/>
      <c r="H130" s="62"/>
      <c r="I130" s="162"/>
      <c r="J130" s="62"/>
      <c r="K130" s="62"/>
      <c r="L130" s="60"/>
      <c r="M130" s="205"/>
      <c r="N130" s="41"/>
      <c r="O130" s="41"/>
      <c r="P130" s="41"/>
      <c r="Q130" s="41"/>
      <c r="R130" s="41"/>
      <c r="S130" s="41"/>
      <c r="T130" s="77"/>
      <c r="AT130" s="23" t="s">
        <v>130</v>
      </c>
      <c r="AU130" s="23" t="s">
        <v>82</v>
      </c>
    </row>
    <row r="131" spans="2:65" s="1" customFormat="1" ht="27">
      <c r="B131" s="40"/>
      <c r="C131" s="62"/>
      <c r="D131" s="203" t="s">
        <v>213</v>
      </c>
      <c r="E131" s="62"/>
      <c r="F131" s="241" t="s">
        <v>214</v>
      </c>
      <c r="G131" s="62"/>
      <c r="H131" s="62"/>
      <c r="I131" s="162"/>
      <c r="J131" s="62"/>
      <c r="K131" s="62"/>
      <c r="L131" s="60"/>
      <c r="M131" s="205"/>
      <c r="N131" s="41"/>
      <c r="O131" s="41"/>
      <c r="P131" s="41"/>
      <c r="Q131" s="41"/>
      <c r="R131" s="41"/>
      <c r="S131" s="41"/>
      <c r="T131" s="77"/>
      <c r="AT131" s="23" t="s">
        <v>213</v>
      </c>
      <c r="AU131" s="23" t="s">
        <v>82</v>
      </c>
    </row>
    <row r="132" spans="2:65" s="11" customFormat="1" ht="13.5">
      <c r="B132" s="206"/>
      <c r="C132" s="207"/>
      <c r="D132" s="203" t="s">
        <v>131</v>
      </c>
      <c r="E132" s="208" t="s">
        <v>21</v>
      </c>
      <c r="F132" s="209" t="s">
        <v>180</v>
      </c>
      <c r="G132" s="207"/>
      <c r="H132" s="208" t="s">
        <v>21</v>
      </c>
      <c r="I132" s="210"/>
      <c r="J132" s="207"/>
      <c r="K132" s="207"/>
      <c r="L132" s="211"/>
      <c r="M132" s="212"/>
      <c r="N132" s="213"/>
      <c r="O132" s="213"/>
      <c r="P132" s="213"/>
      <c r="Q132" s="213"/>
      <c r="R132" s="213"/>
      <c r="S132" s="213"/>
      <c r="T132" s="214"/>
      <c r="AT132" s="215" t="s">
        <v>131</v>
      </c>
      <c r="AU132" s="215" t="s">
        <v>82</v>
      </c>
      <c r="AV132" s="11" t="s">
        <v>80</v>
      </c>
      <c r="AW132" s="11" t="s">
        <v>35</v>
      </c>
      <c r="AX132" s="11" t="s">
        <v>72</v>
      </c>
      <c r="AY132" s="215" t="s">
        <v>120</v>
      </c>
    </row>
    <row r="133" spans="2:65" s="12" customFormat="1" ht="40.5">
      <c r="B133" s="216"/>
      <c r="C133" s="217"/>
      <c r="D133" s="203" t="s">
        <v>131</v>
      </c>
      <c r="E133" s="218" t="s">
        <v>21</v>
      </c>
      <c r="F133" s="219" t="s">
        <v>199</v>
      </c>
      <c r="G133" s="217"/>
      <c r="H133" s="220">
        <v>278.64</v>
      </c>
      <c r="I133" s="221"/>
      <c r="J133" s="217"/>
      <c r="K133" s="217"/>
      <c r="L133" s="222"/>
      <c r="M133" s="223"/>
      <c r="N133" s="224"/>
      <c r="O133" s="224"/>
      <c r="P133" s="224"/>
      <c r="Q133" s="224"/>
      <c r="R133" s="224"/>
      <c r="S133" s="224"/>
      <c r="T133" s="225"/>
      <c r="AT133" s="226" t="s">
        <v>131</v>
      </c>
      <c r="AU133" s="226" t="s">
        <v>82</v>
      </c>
      <c r="AV133" s="12" t="s">
        <v>82</v>
      </c>
      <c r="AW133" s="12" t="s">
        <v>35</v>
      </c>
      <c r="AX133" s="12" t="s">
        <v>72</v>
      </c>
      <c r="AY133" s="226" t="s">
        <v>120</v>
      </c>
    </row>
    <row r="134" spans="2:65" s="12" customFormat="1" ht="13.5">
      <c r="B134" s="216"/>
      <c r="C134" s="217"/>
      <c r="D134" s="203" t="s">
        <v>131</v>
      </c>
      <c r="E134" s="218" t="s">
        <v>21</v>
      </c>
      <c r="F134" s="219" t="s">
        <v>200</v>
      </c>
      <c r="G134" s="217"/>
      <c r="H134" s="220">
        <v>2.8439999999999999</v>
      </c>
      <c r="I134" s="221"/>
      <c r="J134" s="217"/>
      <c r="K134" s="217"/>
      <c r="L134" s="222"/>
      <c r="M134" s="223"/>
      <c r="N134" s="224"/>
      <c r="O134" s="224"/>
      <c r="P134" s="224"/>
      <c r="Q134" s="224"/>
      <c r="R134" s="224"/>
      <c r="S134" s="224"/>
      <c r="T134" s="225"/>
      <c r="AT134" s="226" t="s">
        <v>131</v>
      </c>
      <c r="AU134" s="226" t="s">
        <v>82</v>
      </c>
      <c r="AV134" s="12" t="s">
        <v>82</v>
      </c>
      <c r="AW134" s="12" t="s">
        <v>35</v>
      </c>
      <c r="AX134" s="12" t="s">
        <v>72</v>
      </c>
      <c r="AY134" s="226" t="s">
        <v>120</v>
      </c>
    </row>
    <row r="135" spans="2:65" s="12" customFormat="1" ht="27">
      <c r="B135" s="216"/>
      <c r="C135" s="217"/>
      <c r="D135" s="203" t="s">
        <v>131</v>
      </c>
      <c r="E135" s="218" t="s">
        <v>21</v>
      </c>
      <c r="F135" s="219" t="s">
        <v>201</v>
      </c>
      <c r="G135" s="217"/>
      <c r="H135" s="220">
        <v>193.10400000000001</v>
      </c>
      <c r="I135" s="221"/>
      <c r="J135" s="217"/>
      <c r="K135" s="217"/>
      <c r="L135" s="222"/>
      <c r="M135" s="223"/>
      <c r="N135" s="224"/>
      <c r="O135" s="224"/>
      <c r="P135" s="224"/>
      <c r="Q135" s="224"/>
      <c r="R135" s="224"/>
      <c r="S135" s="224"/>
      <c r="T135" s="225"/>
      <c r="AT135" s="226" t="s">
        <v>131</v>
      </c>
      <c r="AU135" s="226" t="s">
        <v>82</v>
      </c>
      <c r="AV135" s="12" t="s">
        <v>82</v>
      </c>
      <c r="AW135" s="12" t="s">
        <v>35</v>
      </c>
      <c r="AX135" s="12" t="s">
        <v>72</v>
      </c>
      <c r="AY135" s="226" t="s">
        <v>120</v>
      </c>
    </row>
    <row r="136" spans="2:65" s="12" customFormat="1" ht="13.5">
      <c r="B136" s="216"/>
      <c r="C136" s="217"/>
      <c r="D136" s="203" t="s">
        <v>131</v>
      </c>
      <c r="E136" s="218" t="s">
        <v>21</v>
      </c>
      <c r="F136" s="219" t="s">
        <v>202</v>
      </c>
      <c r="G136" s="217"/>
      <c r="H136" s="220">
        <v>4.8</v>
      </c>
      <c r="I136" s="221"/>
      <c r="J136" s="217"/>
      <c r="K136" s="217"/>
      <c r="L136" s="222"/>
      <c r="M136" s="223"/>
      <c r="N136" s="224"/>
      <c r="O136" s="224"/>
      <c r="P136" s="224"/>
      <c r="Q136" s="224"/>
      <c r="R136" s="224"/>
      <c r="S136" s="224"/>
      <c r="T136" s="225"/>
      <c r="AT136" s="226" t="s">
        <v>131</v>
      </c>
      <c r="AU136" s="226" t="s">
        <v>82</v>
      </c>
      <c r="AV136" s="12" t="s">
        <v>82</v>
      </c>
      <c r="AW136" s="12" t="s">
        <v>35</v>
      </c>
      <c r="AX136" s="12" t="s">
        <v>72</v>
      </c>
      <c r="AY136" s="226" t="s">
        <v>120</v>
      </c>
    </row>
    <row r="137" spans="2:65" s="12" customFormat="1" ht="13.5">
      <c r="B137" s="216"/>
      <c r="C137" s="217"/>
      <c r="D137" s="203" t="s">
        <v>131</v>
      </c>
      <c r="E137" s="218" t="s">
        <v>21</v>
      </c>
      <c r="F137" s="219" t="s">
        <v>203</v>
      </c>
      <c r="G137" s="217"/>
      <c r="H137" s="220">
        <v>1.296</v>
      </c>
      <c r="I137" s="221"/>
      <c r="J137" s="217"/>
      <c r="K137" s="217"/>
      <c r="L137" s="222"/>
      <c r="M137" s="223"/>
      <c r="N137" s="224"/>
      <c r="O137" s="224"/>
      <c r="P137" s="224"/>
      <c r="Q137" s="224"/>
      <c r="R137" s="224"/>
      <c r="S137" s="224"/>
      <c r="T137" s="225"/>
      <c r="AT137" s="226" t="s">
        <v>131</v>
      </c>
      <c r="AU137" s="226" t="s">
        <v>82</v>
      </c>
      <c r="AV137" s="12" t="s">
        <v>82</v>
      </c>
      <c r="AW137" s="12" t="s">
        <v>35</v>
      </c>
      <c r="AX137" s="12" t="s">
        <v>72</v>
      </c>
      <c r="AY137" s="226" t="s">
        <v>120</v>
      </c>
    </row>
    <row r="138" spans="2:65" s="13" customFormat="1" ht="13.5">
      <c r="B138" s="227"/>
      <c r="C138" s="228"/>
      <c r="D138" s="203" t="s">
        <v>131</v>
      </c>
      <c r="E138" s="229" t="s">
        <v>21</v>
      </c>
      <c r="F138" s="230" t="s">
        <v>133</v>
      </c>
      <c r="G138" s="228"/>
      <c r="H138" s="231">
        <v>480.68400000000003</v>
      </c>
      <c r="I138" s="232"/>
      <c r="J138" s="228"/>
      <c r="K138" s="228"/>
      <c r="L138" s="233"/>
      <c r="M138" s="234"/>
      <c r="N138" s="235"/>
      <c r="O138" s="235"/>
      <c r="P138" s="235"/>
      <c r="Q138" s="235"/>
      <c r="R138" s="235"/>
      <c r="S138" s="235"/>
      <c r="T138" s="236"/>
      <c r="AT138" s="237" t="s">
        <v>131</v>
      </c>
      <c r="AU138" s="237" t="s">
        <v>82</v>
      </c>
      <c r="AV138" s="13" t="s">
        <v>134</v>
      </c>
      <c r="AW138" s="13" t="s">
        <v>35</v>
      </c>
      <c r="AX138" s="13" t="s">
        <v>80</v>
      </c>
      <c r="AY138" s="237" t="s">
        <v>120</v>
      </c>
    </row>
    <row r="139" spans="2:65" s="1" customFormat="1" ht="16.5" customHeight="1">
      <c r="B139" s="40"/>
      <c r="C139" s="191" t="s">
        <v>215</v>
      </c>
      <c r="D139" s="191" t="s">
        <v>123</v>
      </c>
      <c r="E139" s="192" t="s">
        <v>216</v>
      </c>
      <c r="F139" s="193" t="s">
        <v>217</v>
      </c>
      <c r="G139" s="194" t="s">
        <v>177</v>
      </c>
      <c r="H139" s="195">
        <v>480.68400000000003</v>
      </c>
      <c r="I139" s="196"/>
      <c r="J139" s="197">
        <f>ROUND(I139*H139,2)</f>
        <v>0</v>
      </c>
      <c r="K139" s="193" t="s">
        <v>127</v>
      </c>
      <c r="L139" s="60"/>
      <c r="M139" s="198" t="s">
        <v>21</v>
      </c>
      <c r="N139" s="199" t="s">
        <v>43</v>
      </c>
      <c r="O139" s="41"/>
      <c r="P139" s="200">
        <f>O139*H139</f>
        <v>0</v>
      </c>
      <c r="Q139" s="200">
        <v>2.1000000000000001E-2</v>
      </c>
      <c r="R139" s="200">
        <f>Q139*H139</f>
        <v>10.094364000000001</v>
      </c>
      <c r="S139" s="200">
        <v>0</v>
      </c>
      <c r="T139" s="201">
        <f>S139*H139</f>
        <v>0</v>
      </c>
      <c r="AR139" s="23" t="s">
        <v>134</v>
      </c>
      <c r="AT139" s="23" t="s">
        <v>123</v>
      </c>
      <c r="AU139" s="23" t="s">
        <v>82</v>
      </c>
      <c r="AY139" s="23" t="s">
        <v>120</v>
      </c>
      <c r="BE139" s="202">
        <f>IF(N139="základní",J139,0)</f>
        <v>0</v>
      </c>
      <c r="BF139" s="202">
        <f>IF(N139="snížená",J139,0)</f>
        <v>0</v>
      </c>
      <c r="BG139" s="202">
        <f>IF(N139="zákl. přenesená",J139,0)</f>
        <v>0</v>
      </c>
      <c r="BH139" s="202">
        <f>IF(N139="sníž. přenesená",J139,0)</f>
        <v>0</v>
      </c>
      <c r="BI139" s="202">
        <f>IF(N139="nulová",J139,0)</f>
        <v>0</v>
      </c>
      <c r="BJ139" s="23" t="s">
        <v>80</v>
      </c>
      <c r="BK139" s="202">
        <f>ROUND(I139*H139,2)</f>
        <v>0</v>
      </c>
      <c r="BL139" s="23" t="s">
        <v>134</v>
      </c>
      <c r="BM139" s="23" t="s">
        <v>218</v>
      </c>
    </row>
    <row r="140" spans="2:65" s="1" customFormat="1" ht="27">
      <c r="B140" s="40"/>
      <c r="C140" s="62"/>
      <c r="D140" s="203" t="s">
        <v>130</v>
      </c>
      <c r="E140" s="62"/>
      <c r="F140" s="204" t="s">
        <v>219</v>
      </c>
      <c r="G140" s="62"/>
      <c r="H140" s="62"/>
      <c r="I140" s="162"/>
      <c r="J140" s="62"/>
      <c r="K140" s="62"/>
      <c r="L140" s="60"/>
      <c r="M140" s="205"/>
      <c r="N140" s="41"/>
      <c r="O140" s="41"/>
      <c r="P140" s="41"/>
      <c r="Q140" s="41"/>
      <c r="R140" s="41"/>
      <c r="S140" s="41"/>
      <c r="T140" s="77"/>
      <c r="AT140" s="23" t="s">
        <v>130</v>
      </c>
      <c r="AU140" s="23" t="s">
        <v>82</v>
      </c>
    </row>
    <row r="141" spans="2:65" s="1" customFormat="1" ht="67.5">
      <c r="B141" s="40"/>
      <c r="C141" s="62"/>
      <c r="D141" s="203" t="s">
        <v>213</v>
      </c>
      <c r="E141" s="62"/>
      <c r="F141" s="241" t="s">
        <v>220</v>
      </c>
      <c r="G141" s="62"/>
      <c r="H141" s="62"/>
      <c r="I141" s="162"/>
      <c r="J141" s="62"/>
      <c r="K141" s="62"/>
      <c r="L141" s="60"/>
      <c r="M141" s="205"/>
      <c r="N141" s="41"/>
      <c r="O141" s="41"/>
      <c r="P141" s="41"/>
      <c r="Q141" s="41"/>
      <c r="R141" s="41"/>
      <c r="S141" s="41"/>
      <c r="T141" s="77"/>
      <c r="AT141" s="23" t="s">
        <v>213</v>
      </c>
      <c r="AU141" s="23" t="s">
        <v>82</v>
      </c>
    </row>
    <row r="142" spans="2:65" s="11" customFormat="1" ht="13.5">
      <c r="B142" s="206"/>
      <c r="C142" s="207"/>
      <c r="D142" s="203" t="s">
        <v>131</v>
      </c>
      <c r="E142" s="208" t="s">
        <v>21</v>
      </c>
      <c r="F142" s="209" t="s">
        <v>180</v>
      </c>
      <c r="G142" s="207"/>
      <c r="H142" s="208" t="s">
        <v>21</v>
      </c>
      <c r="I142" s="210"/>
      <c r="J142" s="207"/>
      <c r="K142" s="207"/>
      <c r="L142" s="211"/>
      <c r="M142" s="212"/>
      <c r="N142" s="213"/>
      <c r="O142" s="213"/>
      <c r="P142" s="213"/>
      <c r="Q142" s="213"/>
      <c r="R142" s="213"/>
      <c r="S142" s="213"/>
      <c r="T142" s="214"/>
      <c r="AT142" s="215" t="s">
        <v>131</v>
      </c>
      <c r="AU142" s="215" t="s">
        <v>82</v>
      </c>
      <c r="AV142" s="11" t="s">
        <v>80</v>
      </c>
      <c r="AW142" s="11" t="s">
        <v>35</v>
      </c>
      <c r="AX142" s="11" t="s">
        <v>72</v>
      </c>
      <c r="AY142" s="215" t="s">
        <v>120</v>
      </c>
    </row>
    <row r="143" spans="2:65" s="12" customFormat="1" ht="40.5">
      <c r="B143" s="216"/>
      <c r="C143" s="217"/>
      <c r="D143" s="203" t="s">
        <v>131</v>
      </c>
      <c r="E143" s="218" t="s">
        <v>21</v>
      </c>
      <c r="F143" s="219" t="s">
        <v>199</v>
      </c>
      <c r="G143" s="217"/>
      <c r="H143" s="220">
        <v>278.64</v>
      </c>
      <c r="I143" s="221"/>
      <c r="J143" s="217"/>
      <c r="K143" s="217"/>
      <c r="L143" s="222"/>
      <c r="M143" s="223"/>
      <c r="N143" s="224"/>
      <c r="O143" s="224"/>
      <c r="P143" s="224"/>
      <c r="Q143" s="224"/>
      <c r="R143" s="224"/>
      <c r="S143" s="224"/>
      <c r="T143" s="225"/>
      <c r="AT143" s="226" t="s">
        <v>131</v>
      </c>
      <c r="AU143" s="226" t="s">
        <v>82</v>
      </c>
      <c r="AV143" s="12" t="s">
        <v>82</v>
      </c>
      <c r="AW143" s="12" t="s">
        <v>35</v>
      </c>
      <c r="AX143" s="12" t="s">
        <v>72</v>
      </c>
      <c r="AY143" s="226" t="s">
        <v>120</v>
      </c>
    </row>
    <row r="144" spans="2:65" s="12" customFormat="1" ht="13.5">
      <c r="B144" s="216"/>
      <c r="C144" s="217"/>
      <c r="D144" s="203" t="s">
        <v>131</v>
      </c>
      <c r="E144" s="218" t="s">
        <v>21</v>
      </c>
      <c r="F144" s="219" t="s">
        <v>200</v>
      </c>
      <c r="G144" s="217"/>
      <c r="H144" s="220">
        <v>2.8439999999999999</v>
      </c>
      <c r="I144" s="221"/>
      <c r="J144" s="217"/>
      <c r="K144" s="217"/>
      <c r="L144" s="222"/>
      <c r="M144" s="223"/>
      <c r="N144" s="224"/>
      <c r="O144" s="224"/>
      <c r="P144" s="224"/>
      <c r="Q144" s="224"/>
      <c r="R144" s="224"/>
      <c r="S144" s="224"/>
      <c r="T144" s="225"/>
      <c r="AT144" s="226" t="s">
        <v>131</v>
      </c>
      <c r="AU144" s="226" t="s">
        <v>82</v>
      </c>
      <c r="AV144" s="12" t="s">
        <v>82</v>
      </c>
      <c r="AW144" s="12" t="s">
        <v>35</v>
      </c>
      <c r="AX144" s="12" t="s">
        <v>72</v>
      </c>
      <c r="AY144" s="226" t="s">
        <v>120</v>
      </c>
    </row>
    <row r="145" spans="2:65" s="12" customFormat="1" ht="27">
      <c r="B145" s="216"/>
      <c r="C145" s="217"/>
      <c r="D145" s="203" t="s">
        <v>131</v>
      </c>
      <c r="E145" s="218" t="s">
        <v>21</v>
      </c>
      <c r="F145" s="219" t="s">
        <v>201</v>
      </c>
      <c r="G145" s="217"/>
      <c r="H145" s="220">
        <v>193.10400000000001</v>
      </c>
      <c r="I145" s="221"/>
      <c r="J145" s="217"/>
      <c r="K145" s="217"/>
      <c r="L145" s="222"/>
      <c r="M145" s="223"/>
      <c r="N145" s="224"/>
      <c r="O145" s="224"/>
      <c r="P145" s="224"/>
      <c r="Q145" s="224"/>
      <c r="R145" s="224"/>
      <c r="S145" s="224"/>
      <c r="T145" s="225"/>
      <c r="AT145" s="226" t="s">
        <v>131</v>
      </c>
      <c r="AU145" s="226" t="s">
        <v>82</v>
      </c>
      <c r="AV145" s="12" t="s">
        <v>82</v>
      </c>
      <c r="AW145" s="12" t="s">
        <v>35</v>
      </c>
      <c r="AX145" s="12" t="s">
        <v>72</v>
      </c>
      <c r="AY145" s="226" t="s">
        <v>120</v>
      </c>
    </row>
    <row r="146" spans="2:65" s="12" customFormat="1" ht="13.5">
      <c r="B146" s="216"/>
      <c r="C146" s="217"/>
      <c r="D146" s="203" t="s">
        <v>131</v>
      </c>
      <c r="E146" s="218" t="s">
        <v>21</v>
      </c>
      <c r="F146" s="219" t="s">
        <v>202</v>
      </c>
      <c r="G146" s="217"/>
      <c r="H146" s="220">
        <v>4.8</v>
      </c>
      <c r="I146" s="221"/>
      <c r="J146" s="217"/>
      <c r="K146" s="217"/>
      <c r="L146" s="222"/>
      <c r="M146" s="223"/>
      <c r="N146" s="224"/>
      <c r="O146" s="224"/>
      <c r="P146" s="224"/>
      <c r="Q146" s="224"/>
      <c r="R146" s="224"/>
      <c r="S146" s="224"/>
      <c r="T146" s="225"/>
      <c r="AT146" s="226" t="s">
        <v>131</v>
      </c>
      <c r="AU146" s="226" t="s">
        <v>82</v>
      </c>
      <c r="AV146" s="12" t="s">
        <v>82</v>
      </c>
      <c r="AW146" s="12" t="s">
        <v>35</v>
      </c>
      <c r="AX146" s="12" t="s">
        <v>72</v>
      </c>
      <c r="AY146" s="226" t="s">
        <v>120</v>
      </c>
    </row>
    <row r="147" spans="2:65" s="12" customFormat="1" ht="13.5">
      <c r="B147" s="216"/>
      <c r="C147" s="217"/>
      <c r="D147" s="203" t="s">
        <v>131</v>
      </c>
      <c r="E147" s="218" t="s">
        <v>21</v>
      </c>
      <c r="F147" s="219" t="s">
        <v>203</v>
      </c>
      <c r="G147" s="217"/>
      <c r="H147" s="220">
        <v>1.296</v>
      </c>
      <c r="I147" s="221"/>
      <c r="J147" s="217"/>
      <c r="K147" s="217"/>
      <c r="L147" s="222"/>
      <c r="M147" s="223"/>
      <c r="N147" s="224"/>
      <c r="O147" s="224"/>
      <c r="P147" s="224"/>
      <c r="Q147" s="224"/>
      <c r="R147" s="224"/>
      <c r="S147" s="224"/>
      <c r="T147" s="225"/>
      <c r="AT147" s="226" t="s">
        <v>131</v>
      </c>
      <c r="AU147" s="226" t="s">
        <v>82</v>
      </c>
      <c r="AV147" s="12" t="s">
        <v>82</v>
      </c>
      <c r="AW147" s="12" t="s">
        <v>35</v>
      </c>
      <c r="AX147" s="12" t="s">
        <v>72</v>
      </c>
      <c r="AY147" s="226" t="s">
        <v>120</v>
      </c>
    </row>
    <row r="148" spans="2:65" s="13" customFormat="1" ht="13.5">
      <c r="B148" s="227"/>
      <c r="C148" s="228"/>
      <c r="D148" s="203" t="s">
        <v>131</v>
      </c>
      <c r="E148" s="229" t="s">
        <v>21</v>
      </c>
      <c r="F148" s="230" t="s">
        <v>133</v>
      </c>
      <c r="G148" s="228"/>
      <c r="H148" s="231">
        <v>480.68400000000003</v>
      </c>
      <c r="I148" s="232"/>
      <c r="J148" s="228"/>
      <c r="K148" s="228"/>
      <c r="L148" s="233"/>
      <c r="M148" s="234"/>
      <c r="N148" s="235"/>
      <c r="O148" s="235"/>
      <c r="P148" s="235"/>
      <c r="Q148" s="235"/>
      <c r="R148" s="235"/>
      <c r="S148" s="235"/>
      <c r="T148" s="236"/>
      <c r="AT148" s="237" t="s">
        <v>131</v>
      </c>
      <c r="AU148" s="237" t="s">
        <v>82</v>
      </c>
      <c r="AV148" s="13" t="s">
        <v>134</v>
      </c>
      <c r="AW148" s="13" t="s">
        <v>35</v>
      </c>
      <c r="AX148" s="13" t="s">
        <v>80</v>
      </c>
      <c r="AY148" s="237" t="s">
        <v>120</v>
      </c>
    </row>
    <row r="149" spans="2:65" s="1" customFormat="1" ht="25.5" customHeight="1">
      <c r="B149" s="40"/>
      <c r="C149" s="191" t="s">
        <v>221</v>
      </c>
      <c r="D149" s="191" t="s">
        <v>123</v>
      </c>
      <c r="E149" s="192" t="s">
        <v>222</v>
      </c>
      <c r="F149" s="193" t="s">
        <v>223</v>
      </c>
      <c r="G149" s="194" t="s">
        <v>177</v>
      </c>
      <c r="H149" s="195">
        <v>961.36800000000005</v>
      </c>
      <c r="I149" s="196"/>
      <c r="J149" s="197">
        <f>ROUND(I149*H149,2)</f>
        <v>0</v>
      </c>
      <c r="K149" s="193" t="s">
        <v>127</v>
      </c>
      <c r="L149" s="60"/>
      <c r="M149" s="198" t="s">
        <v>21</v>
      </c>
      <c r="N149" s="199" t="s">
        <v>43</v>
      </c>
      <c r="O149" s="41"/>
      <c r="P149" s="200">
        <f>O149*H149</f>
        <v>0</v>
      </c>
      <c r="Q149" s="200">
        <v>1.0500000000000001E-2</v>
      </c>
      <c r="R149" s="200">
        <f>Q149*H149</f>
        <v>10.094364000000001</v>
      </c>
      <c r="S149" s="200">
        <v>0</v>
      </c>
      <c r="T149" s="201">
        <f>S149*H149</f>
        <v>0</v>
      </c>
      <c r="AR149" s="23" t="s">
        <v>134</v>
      </c>
      <c r="AT149" s="23" t="s">
        <v>123</v>
      </c>
      <c r="AU149" s="23" t="s">
        <v>82</v>
      </c>
      <c r="AY149" s="23" t="s">
        <v>120</v>
      </c>
      <c r="BE149" s="202">
        <f>IF(N149="základní",J149,0)</f>
        <v>0</v>
      </c>
      <c r="BF149" s="202">
        <f>IF(N149="snížená",J149,0)</f>
        <v>0</v>
      </c>
      <c r="BG149" s="202">
        <f>IF(N149="zákl. přenesená",J149,0)</f>
        <v>0</v>
      </c>
      <c r="BH149" s="202">
        <f>IF(N149="sníž. přenesená",J149,0)</f>
        <v>0</v>
      </c>
      <c r="BI149" s="202">
        <f>IF(N149="nulová",J149,0)</f>
        <v>0</v>
      </c>
      <c r="BJ149" s="23" t="s">
        <v>80</v>
      </c>
      <c r="BK149" s="202">
        <f>ROUND(I149*H149,2)</f>
        <v>0</v>
      </c>
      <c r="BL149" s="23" t="s">
        <v>134</v>
      </c>
      <c r="BM149" s="23" t="s">
        <v>224</v>
      </c>
    </row>
    <row r="150" spans="2:65" s="1" customFormat="1" ht="27">
      <c r="B150" s="40"/>
      <c r="C150" s="62"/>
      <c r="D150" s="203" t="s">
        <v>130</v>
      </c>
      <c r="E150" s="62"/>
      <c r="F150" s="204" t="s">
        <v>225</v>
      </c>
      <c r="G150" s="62"/>
      <c r="H150" s="62"/>
      <c r="I150" s="162"/>
      <c r="J150" s="62"/>
      <c r="K150" s="62"/>
      <c r="L150" s="60"/>
      <c r="M150" s="205"/>
      <c r="N150" s="41"/>
      <c r="O150" s="41"/>
      <c r="P150" s="41"/>
      <c r="Q150" s="41"/>
      <c r="R150" s="41"/>
      <c r="S150" s="41"/>
      <c r="T150" s="77"/>
      <c r="AT150" s="23" t="s">
        <v>130</v>
      </c>
      <c r="AU150" s="23" t="s">
        <v>82</v>
      </c>
    </row>
    <row r="151" spans="2:65" s="1" customFormat="1" ht="67.5">
      <c r="B151" s="40"/>
      <c r="C151" s="62"/>
      <c r="D151" s="203" t="s">
        <v>213</v>
      </c>
      <c r="E151" s="62"/>
      <c r="F151" s="241" t="s">
        <v>220</v>
      </c>
      <c r="G151" s="62"/>
      <c r="H151" s="62"/>
      <c r="I151" s="162"/>
      <c r="J151" s="62"/>
      <c r="K151" s="62"/>
      <c r="L151" s="60"/>
      <c r="M151" s="205"/>
      <c r="N151" s="41"/>
      <c r="O151" s="41"/>
      <c r="P151" s="41"/>
      <c r="Q151" s="41"/>
      <c r="R151" s="41"/>
      <c r="S151" s="41"/>
      <c r="T151" s="77"/>
      <c r="AT151" s="23" t="s">
        <v>213</v>
      </c>
      <c r="AU151" s="23" t="s">
        <v>82</v>
      </c>
    </row>
    <row r="152" spans="2:65" s="12" customFormat="1" ht="13.5">
      <c r="B152" s="216"/>
      <c r="C152" s="217"/>
      <c r="D152" s="203" t="s">
        <v>131</v>
      </c>
      <c r="E152" s="218" t="s">
        <v>21</v>
      </c>
      <c r="F152" s="219" t="s">
        <v>226</v>
      </c>
      <c r="G152" s="217"/>
      <c r="H152" s="220">
        <v>961.36800000000005</v>
      </c>
      <c r="I152" s="221"/>
      <c r="J152" s="217"/>
      <c r="K152" s="217"/>
      <c r="L152" s="222"/>
      <c r="M152" s="223"/>
      <c r="N152" s="224"/>
      <c r="O152" s="224"/>
      <c r="P152" s="224"/>
      <c r="Q152" s="224"/>
      <c r="R152" s="224"/>
      <c r="S152" s="224"/>
      <c r="T152" s="225"/>
      <c r="AT152" s="226" t="s">
        <v>131</v>
      </c>
      <c r="AU152" s="226" t="s">
        <v>82</v>
      </c>
      <c r="AV152" s="12" t="s">
        <v>82</v>
      </c>
      <c r="AW152" s="12" t="s">
        <v>35</v>
      </c>
      <c r="AX152" s="12" t="s">
        <v>72</v>
      </c>
      <c r="AY152" s="226" t="s">
        <v>120</v>
      </c>
    </row>
    <row r="153" spans="2:65" s="13" customFormat="1" ht="13.5">
      <c r="B153" s="227"/>
      <c r="C153" s="228"/>
      <c r="D153" s="203" t="s">
        <v>131</v>
      </c>
      <c r="E153" s="229" t="s">
        <v>21</v>
      </c>
      <c r="F153" s="230" t="s">
        <v>133</v>
      </c>
      <c r="G153" s="228"/>
      <c r="H153" s="231">
        <v>961.36800000000005</v>
      </c>
      <c r="I153" s="232"/>
      <c r="J153" s="228"/>
      <c r="K153" s="228"/>
      <c r="L153" s="233"/>
      <c r="M153" s="234"/>
      <c r="N153" s="235"/>
      <c r="O153" s="235"/>
      <c r="P153" s="235"/>
      <c r="Q153" s="235"/>
      <c r="R153" s="235"/>
      <c r="S153" s="235"/>
      <c r="T153" s="236"/>
      <c r="AT153" s="237" t="s">
        <v>131</v>
      </c>
      <c r="AU153" s="237" t="s">
        <v>82</v>
      </c>
      <c r="AV153" s="13" t="s">
        <v>134</v>
      </c>
      <c r="AW153" s="13" t="s">
        <v>35</v>
      </c>
      <c r="AX153" s="13" t="s">
        <v>80</v>
      </c>
      <c r="AY153" s="237" t="s">
        <v>120</v>
      </c>
    </row>
    <row r="154" spans="2:65" s="1" customFormat="1" ht="25.5" customHeight="1">
      <c r="B154" s="40"/>
      <c r="C154" s="191" t="s">
        <v>227</v>
      </c>
      <c r="D154" s="191" t="s">
        <v>123</v>
      </c>
      <c r="E154" s="192" t="s">
        <v>228</v>
      </c>
      <c r="F154" s="193" t="s">
        <v>229</v>
      </c>
      <c r="G154" s="194" t="s">
        <v>177</v>
      </c>
      <c r="H154" s="195">
        <v>197.904</v>
      </c>
      <c r="I154" s="196"/>
      <c r="J154" s="197">
        <f>ROUND(I154*H154,2)</f>
        <v>0</v>
      </c>
      <c r="K154" s="193" t="s">
        <v>127</v>
      </c>
      <c r="L154" s="60"/>
      <c r="M154" s="198" t="s">
        <v>21</v>
      </c>
      <c r="N154" s="199" t="s">
        <v>43</v>
      </c>
      <c r="O154" s="41"/>
      <c r="P154" s="200">
        <f>O154*H154</f>
        <v>0</v>
      </c>
      <c r="Q154" s="200">
        <v>1.103E-2</v>
      </c>
      <c r="R154" s="200">
        <f>Q154*H154</f>
        <v>2.1828811199999998</v>
      </c>
      <c r="S154" s="200">
        <v>0</v>
      </c>
      <c r="T154" s="201">
        <f>S154*H154</f>
        <v>0</v>
      </c>
      <c r="AR154" s="23" t="s">
        <v>134</v>
      </c>
      <c r="AT154" s="23" t="s">
        <v>123</v>
      </c>
      <c r="AU154" s="23" t="s">
        <v>82</v>
      </c>
      <c r="AY154" s="23" t="s">
        <v>120</v>
      </c>
      <c r="BE154" s="202">
        <f>IF(N154="základní",J154,0)</f>
        <v>0</v>
      </c>
      <c r="BF154" s="202">
        <f>IF(N154="snížená",J154,0)</f>
        <v>0</v>
      </c>
      <c r="BG154" s="202">
        <f>IF(N154="zákl. přenesená",J154,0)</f>
        <v>0</v>
      </c>
      <c r="BH154" s="202">
        <f>IF(N154="sníž. přenesená",J154,0)</f>
        <v>0</v>
      </c>
      <c r="BI154" s="202">
        <f>IF(N154="nulová",J154,0)</f>
        <v>0</v>
      </c>
      <c r="BJ154" s="23" t="s">
        <v>80</v>
      </c>
      <c r="BK154" s="202">
        <f>ROUND(I154*H154,2)</f>
        <v>0</v>
      </c>
      <c r="BL154" s="23" t="s">
        <v>134</v>
      </c>
      <c r="BM154" s="23" t="s">
        <v>230</v>
      </c>
    </row>
    <row r="155" spans="2:65" s="1" customFormat="1" ht="27">
      <c r="B155" s="40"/>
      <c r="C155" s="62"/>
      <c r="D155" s="203" t="s">
        <v>130</v>
      </c>
      <c r="E155" s="62"/>
      <c r="F155" s="204" t="s">
        <v>231</v>
      </c>
      <c r="G155" s="62"/>
      <c r="H155" s="62"/>
      <c r="I155" s="162"/>
      <c r="J155" s="62"/>
      <c r="K155" s="62"/>
      <c r="L155" s="60"/>
      <c r="M155" s="205"/>
      <c r="N155" s="41"/>
      <c r="O155" s="41"/>
      <c r="P155" s="41"/>
      <c r="Q155" s="41"/>
      <c r="R155" s="41"/>
      <c r="S155" s="41"/>
      <c r="T155" s="77"/>
      <c r="AT155" s="23" t="s">
        <v>130</v>
      </c>
      <c r="AU155" s="23" t="s">
        <v>82</v>
      </c>
    </row>
    <row r="156" spans="2:65" s="1" customFormat="1" ht="67.5">
      <c r="B156" s="40"/>
      <c r="C156" s="62"/>
      <c r="D156" s="203" t="s">
        <v>213</v>
      </c>
      <c r="E156" s="62"/>
      <c r="F156" s="241" t="s">
        <v>220</v>
      </c>
      <c r="G156" s="62"/>
      <c r="H156" s="62"/>
      <c r="I156" s="162"/>
      <c r="J156" s="62"/>
      <c r="K156" s="62"/>
      <c r="L156" s="60"/>
      <c r="M156" s="205"/>
      <c r="N156" s="41"/>
      <c r="O156" s="41"/>
      <c r="P156" s="41"/>
      <c r="Q156" s="41"/>
      <c r="R156" s="41"/>
      <c r="S156" s="41"/>
      <c r="T156" s="77"/>
      <c r="AT156" s="23" t="s">
        <v>213</v>
      </c>
      <c r="AU156" s="23" t="s">
        <v>82</v>
      </c>
    </row>
    <row r="157" spans="2:65" s="11" customFormat="1" ht="13.5">
      <c r="B157" s="206"/>
      <c r="C157" s="207"/>
      <c r="D157" s="203" t="s">
        <v>131</v>
      </c>
      <c r="E157" s="208" t="s">
        <v>21</v>
      </c>
      <c r="F157" s="209" t="s">
        <v>180</v>
      </c>
      <c r="G157" s="207"/>
      <c r="H157" s="208" t="s">
        <v>21</v>
      </c>
      <c r="I157" s="210"/>
      <c r="J157" s="207"/>
      <c r="K157" s="207"/>
      <c r="L157" s="211"/>
      <c r="M157" s="212"/>
      <c r="N157" s="213"/>
      <c r="O157" s="213"/>
      <c r="P157" s="213"/>
      <c r="Q157" s="213"/>
      <c r="R157" s="213"/>
      <c r="S157" s="213"/>
      <c r="T157" s="214"/>
      <c r="AT157" s="215" t="s">
        <v>131</v>
      </c>
      <c r="AU157" s="215" t="s">
        <v>82</v>
      </c>
      <c r="AV157" s="11" t="s">
        <v>80</v>
      </c>
      <c r="AW157" s="11" t="s">
        <v>35</v>
      </c>
      <c r="AX157" s="11" t="s">
        <v>72</v>
      </c>
      <c r="AY157" s="215" t="s">
        <v>120</v>
      </c>
    </row>
    <row r="158" spans="2:65" s="12" customFormat="1" ht="27">
      <c r="B158" s="216"/>
      <c r="C158" s="217"/>
      <c r="D158" s="203" t="s">
        <v>131</v>
      </c>
      <c r="E158" s="218" t="s">
        <v>21</v>
      </c>
      <c r="F158" s="219" t="s">
        <v>208</v>
      </c>
      <c r="G158" s="217"/>
      <c r="H158" s="220">
        <v>193.10400000000001</v>
      </c>
      <c r="I158" s="221"/>
      <c r="J158" s="217"/>
      <c r="K158" s="217"/>
      <c r="L158" s="222"/>
      <c r="M158" s="223"/>
      <c r="N158" s="224"/>
      <c r="O158" s="224"/>
      <c r="P158" s="224"/>
      <c r="Q158" s="224"/>
      <c r="R158" s="224"/>
      <c r="S158" s="224"/>
      <c r="T158" s="225"/>
      <c r="AT158" s="226" t="s">
        <v>131</v>
      </c>
      <c r="AU158" s="226" t="s">
        <v>82</v>
      </c>
      <c r="AV158" s="12" t="s">
        <v>82</v>
      </c>
      <c r="AW158" s="12" t="s">
        <v>35</v>
      </c>
      <c r="AX158" s="12" t="s">
        <v>72</v>
      </c>
      <c r="AY158" s="226" t="s">
        <v>120</v>
      </c>
    </row>
    <row r="159" spans="2:65" s="12" customFormat="1" ht="13.5">
      <c r="B159" s="216"/>
      <c r="C159" s="217"/>
      <c r="D159" s="203" t="s">
        <v>131</v>
      </c>
      <c r="E159" s="218" t="s">
        <v>21</v>
      </c>
      <c r="F159" s="219" t="s">
        <v>202</v>
      </c>
      <c r="G159" s="217"/>
      <c r="H159" s="220">
        <v>4.8</v>
      </c>
      <c r="I159" s="221"/>
      <c r="J159" s="217"/>
      <c r="K159" s="217"/>
      <c r="L159" s="222"/>
      <c r="M159" s="223"/>
      <c r="N159" s="224"/>
      <c r="O159" s="224"/>
      <c r="P159" s="224"/>
      <c r="Q159" s="224"/>
      <c r="R159" s="224"/>
      <c r="S159" s="224"/>
      <c r="T159" s="225"/>
      <c r="AT159" s="226" t="s">
        <v>131</v>
      </c>
      <c r="AU159" s="226" t="s">
        <v>82</v>
      </c>
      <c r="AV159" s="12" t="s">
        <v>82</v>
      </c>
      <c r="AW159" s="12" t="s">
        <v>35</v>
      </c>
      <c r="AX159" s="12" t="s">
        <v>72</v>
      </c>
      <c r="AY159" s="226" t="s">
        <v>120</v>
      </c>
    </row>
    <row r="160" spans="2:65" s="13" customFormat="1" ht="13.5">
      <c r="B160" s="227"/>
      <c r="C160" s="228"/>
      <c r="D160" s="203" t="s">
        <v>131</v>
      </c>
      <c r="E160" s="229" t="s">
        <v>21</v>
      </c>
      <c r="F160" s="230" t="s">
        <v>133</v>
      </c>
      <c r="G160" s="228"/>
      <c r="H160" s="231">
        <v>197.904</v>
      </c>
      <c r="I160" s="232"/>
      <c r="J160" s="228"/>
      <c r="K160" s="228"/>
      <c r="L160" s="233"/>
      <c r="M160" s="234"/>
      <c r="N160" s="235"/>
      <c r="O160" s="235"/>
      <c r="P160" s="235"/>
      <c r="Q160" s="235"/>
      <c r="R160" s="235"/>
      <c r="S160" s="235"/>
      <c r="T160" s="236"/>
      <c r="AT160" s="237" t="s">
        <v>131</v>
      </c>
      <c r="AU160" s="237" t="s">
        <v>82</v>
      </c>
      <c r="AV160" s="13" t="s">
        <v>134</v>
      </c>
      <c r="AW160" s="13" t="s">
        <v>35</v>
      </c>
      <c r="AX160" s="13" t="s">
        <v>80</v>
      </c>
      <c r="AY160" s="237" t="s">
        <v>120</v>
      </c>
    </row>
    <row r="161" spans="2:65" s="1" customFormat="1" ht="16.5" customHeight="1">
      <c r="B161" s="40"/>
      <c r="C161" s="191" t="s">
        <v>232</v>
      </c>
      <c r="D161" s="191" t="s">
        <v>123</v>
      </c>
      <c r="E161" s="192" t="s">
        <v>233</v>
      </c>
      <c r="F161" s="193" t="s">
        <v>234</v>
      </c>
      <c r="G161" s="194" t="s">
        <v>177</v>
      </c>
      <c r="H161" s="195">
        <v>160</v>
      </c>
      <c r="I161" s="196"/>
      <c r="J161" s="197">
        <f>ROUND(I161*H161,2)</f>
        <v>0</v>
      </c>
      <c r="K161" s="193" t="s">
        <v>127</v>
      </c>
      <c r="L161" s="60"/>
      <c r="M161" s="198" t="s">
        <v>21</v>
      </c>
      <c r="N161" s="199" t="s">
        <v>43</v>
      </c>
      <c r="O161" s="41"/>
      <c r="P161" s="200">
        <f>O161*H161</f>
        <v>0</v>
      </c>
      <c r="Q161" s="200">
        <v>0</v>
      </c>
      <c r="R161" s="200">
        <f>Q161*H161</f>
        <v>0</v>
      </c>
      <c r="S161" s="200">
        <v>0</v>
      </c>
      <c r="T161" s="201">
        <f>S161*H161</f>
        <v>0</v>
      </c>
      <c r="AR161" s="23" t="s">
        <v>134</v>
      </c>
      <c r="AT161" s="23" t="s">
        <v>123</v>
      </c>
      <c r="AU161" s="23" t="s">
        <v>82</v>
      </c>
      <c r="AY161" s="23" t="s">
        <v>120</v>
      </c>
      <c r="BE161" s="202">
        <f>IF(N161="základní",J161,0)</f>
        <v>0</v>
      </c>
      <c r="BF161" s="202">
        <f>IF(N161="snížená",J161,0)</f>
        <v>0</v>
      </c>
      <c r="BG161" s="202">
        <f>IF(N161="zákl. přenesená",J161,0)</f>
        <v>0</v>
      </c>
      <c r="BH161" s="202">
        <f>IF(N161="sníž. přenesená",J161,0)</f>
        <v>0</v>
      </c>
      <c r="BI161" s="202">
        <f>IF(N161="nulová",J161,0)</f>
        <v>0</v>
      </c>
      <c r="BJ161" s="23" t="s">
        <v>80</v>
      </c>
      <c r="BK161" s="202">
        <f>ROUND(I161*H161,2)</f>
        <v>0</v>
      </c>
      <c r="BL161" s="23" t="s">
        <v>134</v>
      </c>
      <c r="BM161" s="23" t="s">
        <v>235</v>
      </c>
    </row>
    <row r="162" spans="2:65" s="1" customFormat="1" ht="27">
      <c r="B162" s="40"/>
      <c r="C162" s="62"/>
      <c r="D162" s="203" t="s">
        <v>130</v>
      </c>
      <c r="E162" s="62"/>
      <c r="F162" s="204" t="s">
        <v>236</v>
      </c>
      <c r="G162" s="62"/>
      <c r="H162" s="62"/>
      <c r="I162" s="162"/>
      <c r="J162" s="62"/>
      <c r="K162" s="62"/>
      <c r="L162" s="60"/>
      <c r="M162" s="205"/>
      <c r="N162" s="41"/>
      <c r="O162" s="41"/>
      <c r="P162" s="41"/>
      <c r="Q162" s="41"/>
      <c r="R162" s="41"/>
      <c r="S162" s="41"/>
      <c r="T162" s="77"/>
      <c r="AT162" s="23" t="s">
        <v>130</v>
      </c>
      <c r="AU162" s="23" t="s">
        <v>82</v>
      </c>
    </row>
    <row r="163" spans="2:65" s="1" customFormat="1" ht="54">
      <c r="B163" s="40"/>
      <c r="C163" s="62"/>
      <c r="D163" s="203" t="s">
        <v>213</v>
      </c>
      <c r="E163" s="62"/>
      <c r="F163" s="241" t="s">
        <v>237</v>
      </c>
      <c r="G163" s="62"/>
      <c r="H163" s="62"/>
      <c r="I163" s="162"/>
      <c r="J163" s="62"/>
      <c r="K163" s="62"/>
      <c r="L163" s="60"/>
      <c r="M163" s="205"/>
      <c r="N163" s="41"/>
      <c r="O163" s="41"/>
      <c r="P163" s="41"/>
      <c r="Q163" s="41"/>
      <c r="R163" s="41"/>
      <c r="S163" s="41"/>
      <c r="T163" s="77"/>
      <c r="AT163" s="23" t="s">
        <v>213</v>
      </c>
      <c r="AU163" s="23" t="s">
        <v>82</v>
      </c>
    </row>
    <row r="164" spans="2:65" s="11" customFormat="1" ht="13.5">
      <c r="B164" s="206"/>
      <c r="C164" s="207"/>
      <c r="D164" s="203" t="s">
        <v>131</v>
      </c>
      <c r="E164" s="208" t="s">
        <v>21</v>
      </c>
      <c r="F164" s="209" t="s">
        <v>238</v>
      </c>
      <c r="G164" s="207"/>
      <c r="H164" s="208" t="s">
        <v>21</v>
      </c>
      <c r="I164" s="210"/>
      <c r="J164" s="207"/>
      <c r="K164" s="207"/>
      <c r="L164" s="211"/>
      <c r="M164" s="212"/>
      <c r="N164" s="213"/>
      <c r="O164" s="213"/>
      <c r="P164" s="213"/>
      <c r="Q164" s="213"/>
      <c r="R164" s="213"/>
      <c r="S164" s="213"/>
      <c r="T164" s="214"/>
      <c r="AT164" s="215" t="s">
        <v>131</v>
      </c>
      <c r="AU164" s="215" t="s">
        <v>82</v>
      </c>
      <c r="AV164" s="11" t="s">
        <v>80</v>
      </c>
      <c r="AW164" s="11" t="s">
        <v>35</v>
      </c>
      <c r="AX164" s="11" t="s">
        <v>72</v>
      </c>
      <c r="AY164" s="215" t="s">
        <v>120</v>
      </c>
    </row>
    <row r="165" spans="2:65" s="12" customFormat="1" ht="13.5">
      <c r="B165" s="216"/>
      <c r="C165" s="217"/>
      <c r="D165" s="203" t="s">
        <v>131</v>
      </c>
      <c r="E165" s="218" t="s">
        <v>21</v>
      </c>
      <c r="F165" s="219" t="s">
        <v>239</v>
      </c>
      <c r="G165" s="217"/>
      <c r="H165" s="220">
        <v>160</v>
      </c>
      <c r="I165" s="221"/>
      <c r="J165" s="217"/>
      <c r="K165" s="217"/>
      <c r="L165" s="222"/>
      <c r="M165" s="223"/>
      <c r="N165" s="224"/>
      <c r="O165" s="224"/>
      <c r="P165" s="224"/>
      <c r="Q165" s="224"/>
      <c r="R165" s="224"/>
      <c r="S165" s="224"/>
      <c r="T165" s="225"/>
      <c r="AT165" s="226" t="s">
        <v>131</v>
      </c>
      <c r="AU165" s="226" t="s">
        <v>82</v>
      </c>
      <c r="AV165" s="12" t="s">
        <v>82</v>
      </c>
      <c r="AW165" s="12" t="s">
        <v>35</v>
      </c>
      <c r="AX165" s="12" t="s">
        <v>72</v>
      </c>
      <c r="AY165" s="226" t="s">
        <v>120</v>
      </c>
    </row>
    <row r="166" spans="2:65" s="13" customFormat="1" ht="13.5">
      <c r="B166" s="227"/>
      <c r="C166" s="228"/>
      <c r="D166" s="203" t="s">
        <v>131</v>
      </c>
      <c r="E166" s="229" t="s">
        <v>21</v>
      </c>
      <c r="F166" s="230" t="s">
        <v>133</v>
      </c>
      <c r="G166" s="228"/>
      <c r="H166" s="231">
        <v>160</v>
      </c>
      <c r="I166" s="232"/>
      <c r="J166" s="228"/>
      <c r="K166" s="228"/>
      <c r="L166" s="233"/>
      <c r="M166" s="234"/>
      <c r="N166" s="235"/>
      <c r="O166" s="235"/>
      <c r="P166" s="235"/>
      <c r="Q166" s="235"/>
      <c r="R166" s="235"/>
      <c r="S166" s="235"/>
      <c r="T166" s="236"/>
      <c r="AT166" s="237" t="s">
        <v>131</v>
      </c>
      <c r="AU166" s="237" t="s">
        <v>82</v>
      </c>
      <c r="AV166" s="13" t="s">
        <v>134</v>
      </c>
      <c r="AW166" s="13" t="s">
        <v>35</v>
      </c>
      <c r="AX166" s="13" t="s">
        <v>80</v>
      </c>
      <c r="AY166" s="237" t="s">
        <v>120</v>
      </c>
    </row>
    <row r="167" spans="2:65" s="1" customFormat="1" ht="16.5" customHeight="1">
      <c r="B167" s="40"/>
      <c r="C167" s="191" t="s">
        <v>240</v>
      </c>
      <c r="D167" s="191" t="s">
        <v>123</v>
      </c>
      <c r="E167" s="192" t="s">
        <v>241</v>
      </c>
      <c r="F167" s="193" t="s">
        <v>242</v>
      </c>
      <c r="G167" s="194" t="s">
        <v>177</v>
      </c>
      <c r="H167" s="195">
        <v>109.72</v>
      </c>
      <c r="I167" s="196"/>
      <c r="J167" s="197">
        <f>ROUND(I167*H167,2)</f>
        <v>0</v>
      </c>
      <c r="K167" s="193" t="s">
        <v>127</v>
      </c>
      <c r="L167" s="60"/>
      <c r="M167" s="198" t="s">
        <v>21</v>
      </c>
      <c r="N167" s="199" t="s">
        <v>43</v>
      </c>
      <c r="O167" s="41"/>
      <c r="P167" s="200">
        <f>O167*H167</f>
        <v>0</v>
      </c>
      <c r="Q167" s="200">
        <v>0</v>
      </c>
      <c r="R167" s="200">
        <f>Q167*H167</f>
        <v>0</v>
      </c>
      <c r="S167" s="200">
        <v>0</v>
      </c>
      <c r="T167" s="201">
        <f>S167*H167</f>
        <v>0</v>
      </c>
      <c r="AR167" s="23" t="s">
        <v>134</v>
      </c>
      <c r="AT167" s="23" t="s">
        <v>123</v>
      </c>
      <c r="AU167" s="23" t="s">
        <v>82</v>
      </c>
      <c r="AY167" s="23" t="s">
        <v>120</v>
      </c>
      <c r="BE167" s="202">
        <f>IF(N167="základní",J167,0)</f>
        <v>0</v>
      </c>
      <c r="BF167" s="202">
        <f>IF(N167="snížená",J167,0)</f>
        <v>0</v>
      </c>
      <c r="BG167" s="202">
        <f>IF(N167="zákl. přenesená",J167,0)</f>
        <v>0</v>
      </c>
      <c r="BH167" s="202">
        <f>IF(N167="sníž. přenesená",J167,0)</f>
        <v>0</v>
      </c>
      <c r="BI167" s="202">
        <f>IF(N167="nulová",J167,0)</f>
        <v>0</v>
      </c>
      <c r="BJ167" s="23" t="s">
        <v>80</v>
      </c>
      <c r="BK167" s="202">
        <f>ROUND(I167*H167,2)</f>
        <v>0</v>
      </c>
      <c r="BL167" s="23" t="s">
        <v>134</v>
      </c>
      <c r="BM167" s="23" t="s">
        <v>243</v>
      </c>
    </row>
    <row r="168" spans="2:65" s="1" customFormat="1" ht="27">
      <c r="B168" s="40"/>
      <c r="C168" s="62"/>
      <c r="D168" s="203" t="s">
        <v>130</v>
      </c>
      <c r="E168" s="62"/>
      <c r="F168" s="204" t="s">
        <v>244</v>
      </c>
      <c r="G168" s="62"/>
      <c r="H168" s="62"/>
      <c r="I168" s="162"/>
      <c r="J168" s="62"/>
      <c r="K168" s="62"/>
      <c r="L168" s="60"/>
      <c r="M168" s="205"/>
      <c r="N168" s="41"/>
      <c r="O168" s="41"/>
      <c r="P168" s="41"/>
      <c r="Q168" s="41"/>
      <c r="R168" s="41"/>
      <c r="S168" s="41"/>
      <c r="T168" s="77"/>
      <c r="AT168" s="23" t="s">
        <v>130</v>
      </c>
      <c r="AU168" s="23" t="s">
        <v>82</v>
      </c>
    </row>
    <row r="169" spans="2:65" s="1" customFormat="1" ht="54">
      <c r="B169" s="40"/>
      <c r="C169" s="62"/>
      <c r="D169" s="203" t="s">
        <v>213</v>
      </c>
      <c r="E169" s="62"/>
      <c r="F169" s="241" t="s">
        <v>237</v>
      </c>
      <c r="G169" s="62"/>
      <c r="H169" s="62"/>
      <c r="I169" s="162"/>
      <c r="J169" s="62"/>
      <c r="K169" s="62"/>
      <c r="L169" s="60"/>
      <c r="M169" s="205"/>
      <c r="N169" s="41"/>
      <c r="O169" s="41"/>
      <c r="P169" s="41"/>
      <c r="Q169" s="41"/>
      <c r="R169" s="41"/>
      <c r="S169" s="41"/>
      <c r="T169" s="77"/>
      <c r="AT169" s="23" t="s">
        <v>213</v>
      </c>
      <c r="AU169" s="23" t="s">
        <v>82</v>
      </c>
    </row>
    <row r="170" spans="2:65" s="11" customFormat="1" ht="13.5">
      <c r="B170" s="206"/>
      <c r="C170" s="207"/>
      <c r="D170" s="203" t="s">
        <v>131</v>
      </c>
      <c r="E170" s="208" t="s">
        <v>21</v>
      </c>
      <c r="F170" s="209" t="s">
        <v>238</v>
      </c>
      <c r="G170" s="207"/>
      <c r="H170" s="208" t="s">
        <v>21</v>
      </c>
      <c r="I170" s="210"/>
      <c r="J170" s="207"/>
      <c r="K170" s="207"/>
      <c r="L170" s="211"/>
      <c r="M170" s="212"/>
      <c r="N170" s="213"/>
      <c r="O170" s="213"/>
      <c r="P170" s="213"/>
      <c r="Q170" s="213"/>
      <c r="R170" s="213"/>
      <c r="S170" s="213"/>
      <c r="T170" s="214"/>
      <c r="AT170" s="215" t="s">
        <v>131</v>
      </c>
      <c r="AU170" s="215" t="s">
        <v>82</v>
      </c>
      <c r="AV170" s="11" t="s">
        <v>80</v>
      </c>
      <c r="AW170" s="11" t="s">
        <v>35</v>
      </c>
      <c r="AX170" s="11" t="s">
        <v>72</v>
      </c>
      <c r="AY170" s="215" t="s">
        <v>120</v>
      </c>
    </row>
    <row r="171" spans="2:65" s="12" customFormat="1" ht="13.5">
      <c r="B171" s="216"/>
      <c r="C171" s="217"/>
      <c r="D171" s="203" t="s">
        <v>131</v>
      </c>
      <c r="E171" s="218" t="s">
        <v>21</v>
      </c>
      <c r="F171" s="219" t="s">
        <v>245</v>
      </c>
      <c r="G171" s="217"/>
      <c r="H171" s="220">
        <v>100</v>
      </c>
      <c r="I171" s="221"/>
      <c r="J171" s="217"/>
      <c r="K171" s="217"/>
      <c r="L171" s="222"/>
      <c r="M171" s="223"/>
      <c r="N171" s="224"/>
      <c r="O171" s="224"/>
      <c r="P171" s="224"/>
      <c r="Q171" s="224"/>
      <c r="R171" s="224"/>
      <c r="S171" s="224"/>
      <c r="T171" s="225"/>
      <c r="AT171" s="226" t="s">
        <v>131</v>
      </c>
      <c r="AU171" s="226" t="s">
        <v>82</v>
      </c>
      <c r="AV171" s="12" t="s">
        <v>82</v>
      </c>
      <c r="AW171" s="12" t="s">
        <v>35</v>
      </c>
      <c r="AX171" s="12" t="s">
        <v>72</v>
      </c>
      <c r="AY171" s="226" t="s">
        <v>120</v>
      </c>
    </row>
    <row r="172" spans="2:65" s="12" customFormat="1" ht="13.5">
      <c r="B172" s="216"/>
      <c r="C172" s="217"/>
      <c r="D172" s="203" t="s">
        <v>131</v>
      </c>
      <c r="E172" s="218" t="s">
        <v>21</v>
      </c>
      <c r="F172" s="219" t="s">
        <v>246</v>
      </c>
      <c r="G172" s="217"/>
      <c r="H172" s="220">
        <v>9.7200000000000006</v>
      </c>
      <c r="I172" s="221"/>
      <c r="J172" s="217"/>
      <c r="K172" s="217"/>
      <c r="L172" s="222"/>
      <c r="M172" s="223"/>
      <c r="N172" s="224"/>
      <c r="O172" s="224"/>
      <c r="P172" s="224"/>
      <c r="Q172" s="224"/>
      <c r="R172" s="224"/>
      <c r="S172" s="224"/>
      <c r="T172" s="225"/>
      <c r="AT172" s="226" t="s">
        <v>131</v>
      </c>
      <c r="AU172" s="226" t="s">
        <v>82</v>
      </c>
      <c r="AV172" s="12" t="s">
        <v>82</v>
      </c>
      <c r="AW172" s="12" t="s">
        <v>35</v>
      </c>
      <c r="AX172" s="12" t="s">
        <v>72</v>
      </c>
      <c r="AY172" s="226" t="s">
        <v>120</v>
      </c>
    </row>
    <row r="173" spans="2:65" s="13" customFormat="1" ht="13.5">
      <c r="B173" s="227"/>
      <c r="C173" s="228"/>
      <c r="D173" s="203" t="s">
        <v>131</v>
      </c>
      <c r="E173" s="229" t="s">
        <v>21</v>
      </c>
      <c r="F173" s="230" t="s">
        <v>133</v>
      </c>
      <c r="G173" s="228"/>
      <c r="H173" s="231">
        <v>109.72</v>
      </c>
      <c r="I173" s="232"/>
      <c r="J173" s="228"/>
      <c r="K173" s="228"/>
      <c r="L173" s="233"/>
      <c r="M173" s="234"/>
      <c r="N173" s="235"/>
      <c r="O173" s="235"/>
      <c r="P173" s="235"/>
      <c r="Q173" s="235"/>
      <c r="R173" s="235"/>
      <c r="S173" s="235"/>
      <c r="T173" s="236"/>
      <c r="AT173" s="237" t="s">
        <v>131</v>
      </c>
      <c r="AU173" s="237" t="s">
        <v>82</v>
      </c>
      <c r="AV173" s="13" t="s">
        <v>134</v>
      </c>
      <c r="AW173" s="13" t="s">
        <v>35</v>
      </c>
      <c r="AX173" s="13" t="s">
        <v>80</v>
      </c>
      <c r="AY173" s="237" t="s">
        <v>120</v>
      </c>
    </row>
    <row r="174" spans="2:65" s="1" customFormat="1" ht="25.5" customHeight="1">
      <c r="B174" s="40"/>
      <c r="C174" s="191" t="s">
        <v>247</v>
      </c>
      <c r="D174" s="191" t="s">
        <v>123</v>
      </c>
      <c r="E174" s="192" t="s">
        <v>248</v>
      </c>
      <c r="F174" s="193" t="s">
        <v>249</v>
      </c>
      <c r="G174" s="194" t="s">
        <v>177</v>
      </c>
      <c r="H174" s="195">
        <v>19.616</v>
      </c>
      <c r="I174" s="196"/>
      <c r="J174" s="197">
        <f>ROUND(I174*H174,2)</f>
        <v>0</v>
      </c>
      <c r="K174" s="193" t="s">
        <v>127</v>
      </c>
      <c r="L174" s="60"/>
      <c r="M174" s="198" t="s">
        <v>21</v>
      </c>
      <c r="N174" s="199" t="s">
        <v>43</v>
      </c>
      <c r="O174" s="41"/>
      <c r="P174" s="200">
        <f>O174*H174</f>
        <v>0</v>
      </c>
      <c r="Q174" s="200">
        <v>0.105</v>
      </c>
      <c r="R174" s="200">
        <f>Q174*H174</f>
        <v>2.0596799999999997</v>
      </c>
      <c r="S174" s="200">
        <v>0</v>
      </c>
      <c r="T174" s="201">
        <f>S174*H174</f>
        <v>0</v>
      </c>
      <c r="AR174" s="23" t="s">
        <v>134</v>
      </c>
      <c r="AT174" s="23" t="s">
        <v>123</v>
      </c>
      <c r="AU174" s="23" t="s">
        <v>82</v>
      </c>
      <c r="AY174" s="23" t="s">
        <v>120</v>
      </c>
      <c r="BE174" s="202">
        <f>IF(N174="základní",J174,0)</f>
        <v>0</v>
      </c>
      <c r="BF174" s="202">
        <f>IF(N174="snížená",J174,0)</f>
        <v>0</v>
      </c>
      <c r="BG174" s="202">
        <f>IF(N174="zákl. přenesená",J174,0)</f>
        <v>0</v>
      </c>
      <c r="BH174" s="202">
        <f>IF(N174="sníž. přenesená",J174,0)</f>
        <v>0</v>
      </c>
      <c r="BI174" s="202">
        <f>IF(N174="nulová",J174,0)</f>
        <v>0</v>
      </c>
      <c r="BJ174" s="23" t="s">
        <v>80</v>
      </c>
      <c r="BK174" s="202">
        <f>ROUND(I174*H174,2)</f>
        <v>0</v>
      </c>
      <c r="BL174" s="23" t="s">
        <v>134</v>
      </c>
      <c r="BM174" s="23" t="s">
        <v>250</v>
      </c>
    </row>
    <row r="175" spans="2:65" s="1" customFormat="1" ht="13.5">
      <c r="B175" s="40"/>
      <c r="C175" s="62"/>
      <c r="D175" s="203" t="s">
        <v>130</v>
      </c>
      <c r="E175" s="62"/>
      <c r="F175" s="204" t="s">
        <v>251</v>
      </c>
      <c r="G175" s="62"/>
      <c r="H175" s="62"/>
      <c r="I175" s="162"/>
      <c r="J175" s="62"/>
      <c r="K175" s="62"/>
      <c r="L175" s="60"/>
      <c r="M175" s="205"/>
      <c r="N175" s="41"/>
      <c r="O175" s="41"/>
      <c r="P175" s="41"/>
      <c r="Q175" s="41"/>
      <c r="R175" s="41"/>
      <c r="S175" s="41"/>
      <c r="T175" s="77"/>
      <c r="AT175" s="23" t="s">
        <v>130</v>
      </c>
      <c r="AU175" s="23" t="s">
        <v>82</v>
      </c>
    </row>
    <row r="176" spans="2:65" s="1" customFormat="1" ht="135">
      <c r="B176" s="40"/>
      <c r="C176" s="62"/>
      <c r="D176" s="203" t="s">
        <v>213</v>
      </c>
      <c r="E176" s="62"/>
      <c r="F176" s="241" t="s">
        <v>252</v>
      </c>
      <c r="G176" s="62"/>
      <c r="H176" s="62"/>
      <c r="I176" s="162"/>
      <c r="J176" s="62"/>
      <c r="K176" s="62"/>
      <c r="L176" s="60"/>
      <c r="M176" s="205"/>
      <c r="N176" s="41"/>
      <c r="O176" s="41"/>
      <c r="P176" s="41"/>
      <c r="Q176" s="41"/>
      <c r="R176" s="41"/>
      <c r="S176" s="41"/>
      <c r="T176" s="77"/>
      <c r="AT176" s="23" t="s">
        <v>213</v>
      </c>
      <c r="AU176" s="23" t="s">
        <v>82</v>
      </c>
    </row>
    <row r="177" spans="2:65" s="11" customFormat="1" ht="13.5">
      <c r="B177" s="206"/>
      <c r="C177" s="207"/>
      <c r="D177" s="203" t="s">
        <v>131</v>
      </c>
      <c r="E177" s="208" t="s">
        <v>21</v>
      </c>
      <c r="F177" s="209" t="s">
        <v>180</v>
      </c>
      <c r="G177" s="207"/>
      <c r="H177" s="208" t="s">
        <v>21</v>
      </c>
      <c r="I177" s="210"/>
      <c r="J177" s="207"/>
      <c r="K177" s="207"/>
      <c r="L177" s="211"/>
      <c r="M177" s="212"/>
      <c r="N177" s="213"/>
      <c r="O177" s="213"/>
      <c r="P177" s="213"/>
      <c r="Q177" s="213"/>
      <c r="R177" s="213"/>
      <c r="S177" s="213"/>
      <c r="T177" s="214"/>
      <c r="AT177" s="215" t="s">
        <v>131</v>
      </c>
      <c r="AU177" s="215" t="s">
        <v>82</v>
      </c>
      <c r="AV177" s="11" t="s">
        <v>80</v>
      </c>
      <c r="AW177" s="11" t="s">
        <v>35</v>
      </c>
      <c r="AX177" s="11" t="s">
        <v>72</v>
      </c>
      <c r="AY177" s="215" t="s">
        <v>120</v>
      </c>
    </row>
    <row r="178" spans="2:65" s="12" customFormat="1" ht="40.5">
      <c r="B178" s="216"/>
      <c r="C178" s="217"/>
      <c r="D178" s="203" t="s">
        <v>131</v>
      </c>
      <c r="E178" s="218" t="s">
        <v>21</v>
      </c>
      <c r="F178" s="219" t="s">
        <v>253</v>
      </c>
      <c r="G178" s="217"/>
      <c r="H178" s="220">
        <v>19.616</v>
      </c>
      <c r="I178" s="221"/>
      <c r="J178" s="217"/>
      <c r="K178" s="217"/>
      <c r="L178" s="222"/>
      <c r="M178" s="223"/>
      <c r="N178" s="224"/>
      <c r="O178" s="224"/>
      <c r="P178" s="224"/>
      <c r="Q178" s="224"/>
      <c r="R178" s="224"/>
      <c r="S178" s="224"/>
      <c r="T178" s="225"/>
      <c r="AT178" s="226" t="s">
        <v>131</v>
      </c>
      <c r="AU178" s="226" t="s">
        <v>82</v>
      </c>
      <c r="AV178" s="12" t="s">
        <v>82</v>
      </c>
      <c r="AW178" s="12" t="s">
        <v>35</v>
      </c>
      <c r="AX178" s="12" t="s">
        <v>72</v>
      </c>
      <c r="AY178" s="226" t="s">
        <v>120</v>
      </c>
    </row>
    <row r="179" spans="2:65" s="13" customFormat="1" ht="13.5">
      <c r="B179" s="227"/>
      <c r="C179" s="228"/>
      <c r="D179" s="203" t="s">
        <v>131</v>
      </c>
      <c r="E179" s="229" t="s">
        <v>21</v>
      </c>
      <c r="F179" s="230" t="s">
        <v>133</v>
      </c>
      <c r="G179" s="228"/>
      <c r="H179" s="231">
        <v>19.616</v>
      </c>
      <c r="I179" s="232"/>
      <c r="J179" s="228"/>
      <c r="K179" s="228"/>
      <c r="L179" s="233"/>
      <c r="M179" s="234"/>
      <c r="N179" s="235"/>
      <c r="O179" s="235"/>
      <c r="P179" s="235"/>
      <c r="Q179" s="235"/>
      <c r="R179" s="235"/>
      <c r="S179" s="235"/>
      <c r="T179" s="236"/>
      <c r="AT179" s="237" t="s">
        <v>131</v>
      </c>
      <c r="AU179" s="237" t="s">
        <v>82</v>
      </c>
      <c r="AV179" s="13" t="s">
        <v>134</v>
      </c>
      <c r="AW179" s="13" t="s">
        <v>35</v>
      </c>
      <c r="AX179" s="13" t="s">
        <v>80</v>
      </c>
      <c r="AY179" s="237" t="s">
        <v>120</v>
      </c>
    </row>
    <row r="180" spans="2:65" s="1" customFormat="1" ht="25.5" customHeight="1">
      <c r="B180" s="40"/>
      <c r="C180" s="191" t="s">
        <v>254</v>
      </c>
      <c r="D180" s="191" t="s">
        <v>123</v>
      </c>
      <c r="E180" s="192" t="s">
        <v>255</v>
      </c>
      <c r="F180" s="193" t="s">
        <v>256</v>
      </c>
      <c r="G180" s="194" t="s">
        <v>177</v>
      </c>
      <c r="H180" s="195">
        <v>65.388000000000005</v>
      </c>
      <c r="I180" s="196"/>
      <c r="J180" s="197">
        <f>ROUND(I180*H180,2)</f>
        <v>0</v>
      </c>
      <c r="K180" s="193" t="s">
        <v>127</v>
      </c>
      <c r="L180" s="60"/>
      <c r="M180" s="198" t="s">
        <v>21</v>
      </c>
      <c r="N180" s="199" t="s">
        <v>43</v>
      </c>
      <c r="O180" s="41"/>
      <c r="P180" s="200">
        <f>O180*H180</f>
        <v>0</v>
      </c>
      <c r="Q180" s="200">
        <v>2.7779999999999999E-2</v>
      </c>
      <c r="R180" s="200">
        <f>Q180*H180</f>
        <v>1.8164786400000001</v>
      </c>
      <c r="S180" s="200">
        <v>0</v>
      </c>
      <c r="T180" s="201">
        <f>S180*H180</f>
        <v>0</v>
      </c>
      <c r="AR180" s="23" t="s">
        <v>134</v>
      </c>
      <c r="AT180" s="23" t="s">
        <v>123</v>
      </c>
      <c r="AU180" s="23" t="s">
        <v>82</v>
      </c>
      <c r="AY180" s="23" t="s">
        <v>120</v>
      </c>
      <c r="BE180" s="202">
        <f>IF(N180="základní",J180,0)</f>
        <v>0</v>
      </c>
      <c r="BF180" s="202">
        <f>IF(N180="snížená",J180,0)</f>
        <v>0</v>
      </c>
      <c r="BG180" s="202">
        <f>IF(N180="zákl. přenesená",J180,0)</f>
        <v>0</v>
      </c>
      <c r="BH180" s="202">
        <f>IF(N180="sníž. přenesená",J180,0)</f>
        <v>0</v>
      </c>
      <c r="BI180" s="202">
        <f>IF(N180="nulová",J180,0)</f>
        <v>0</v>
      </c>
      <c r="BJ180" s="23" t="s">
        <v>80</v>
      </c>
      <c r="BK180" s="202">
        <f>ROUND(I180*H180,2)</f>
        <v>0</v>
      </c>
      <c r="BL180" s="23" t="s">
        <v>134</v>
      </c>
      <c r="BM180" s="23" t="s">
        <v>257</v>
      </c>
    </row>
    <row r="181" spans="2:65" s="1" customFormat="1" ht="27">
      <c r="B181" s="40"/>
      <c r="C181" s="62"/>
      <c r="D181" s="203" t="s">
        <v>130</v>
      </c>
      <c r="E181" s="62"/>
      <c r="F181" s="204" t="s">
        <v>258</v>
      </c>
      <c r="G181" s="62"/>
      <c r="H181" s="62"/>
      <c r="I181" s="162"/>
      <c r="J181" s="62"/>
      <c r="K181" s="62"/>
      <c r="L181" s="60"/>
      <c r="M181" s="205"/>
      <c r="N181" s="41"/>
      <c r="O181" s="41"/>
      <c r="P181" s="41"/>
      <c r="Q181" s="41"/>
      <c r="R181" s="41"/>
      <c r="S181" s="41"/>
      <c r="T181" s="77"/>
      <c r="AT181" s="23" t="s">
        <v>130</v>
      </c>
      <c r="AU181" s="23" t="s">
        <v>82</v>
      </c>
    </row>
    <row r="182" spans="2:65" s="1" customFormat="1" ht="67.5">
      <c r="B182" s="40"/>
      <c r="C182" s="62"/>
      <c r="D182" s="203" t="s">
        <v>213</v>
      </c>
      <c r="E182" s="62"/>
      <c r="F182" s="241" t="s">
        <v>259</v>
      </c>
      <c r="G182" s="62"/>
      <c r="H182" s="62"/>
      <c r="I182" s="162"/>
      <c r="J182" s="62"/>
      <c r="K182" s="62"/>
      <c r="L182" s="60"/>
      <c r="M182" s="205"/>
      <c r="N182" s="41"/>
      <c r="O182" s="41"/>
      <c r="P182" s="41"/>
      <c r="Q182" s="41"/>
      <c r="R182" s="41"/>
      <c r="S182" s="41"/>
      <c r="T182" s="77"/>
      <c r="AT182" s="23" t="s">
        <v>213</v>
      </c>
      <c r="AU182" s="23" t="s">
        <v>82</v>
      </c>
    </row>
    <row r="183" spans="2:65" s="11" customFormat="1" ht="13.5">
      <c r="B183" s="206"/>
      <c r="C183" s="207"/>
      <c r="D183" s="203" t="s">
        <v>131</v>
      </c>
      <c r="E183" s="208" t="s">
        <v>21</v>
      </c>
      <c r="F183" s="209" t="s">
        <v>180</v>
      </c>
      <c r="G183" s="207"/>
      <c r="H183" s="208" t="s">
        <v>21</v>
      </c>
      <c r="I183" s="210"/>
      <c r="J183" s="207"/>
      <c r="K183" s="207"/>
      <c r="L183" s="211"/>
      <c r="M183" s="212"/>
      <c r="N183" s="213"/>
      <c r="O183" s="213"/>
      <c r="P183" s="213"/>
      <c r="Q183" s="213"/>
      <c r="R183" s="213"/>
      <c r="S183" s="213"/>
      <c r="T183" s="214"/>
      <c r="AT183" s="215" t="s">
        <v>131</v>
      </c>
      <c r="AU183" s="215" t="s">
        <v>82</v>
      </c>
      <c r="AV183" s="11" t="s">
        <v>80</v>
      </c>
      <c r="AW183" s="11" t="s">
        <v>35</v>
      </c>
      <c r="AX183" s="11" t="s">
        <v>72</v>
      </c>
      <c r="AY183" s="215" t="s">
        <v>120</v>
      </c>
    </row>
    <row r="184" spans="2:65" s="12" customFormat="1" ht="40.5">
      <c r="B184" s="216"/>
      <c r="C184" s="217"/>
      <c r="D184" s="203" t="s">
        <v>131</v>
      </c>
      <c r="E184" s="218" t="s">
        <v>21</v>
      </c>
      <c r="F184" s="219" t="s">
        <v>260</v>
      </c>
      <c r="G184" s="217"/>
      <c r="H184" s="220">
        <v>65.388000000000005</v>
      </c>
      <c r="I184" s="221"/>
      <c r="J184" s="217"/>
      <c r="K184" s="217"/>
      <c r="L184" s="222"/>
      <c r="M184" s="223"/>
      <c r="N184" s="224"/>
      <c r="O184" s="224"/>
      <c r="P184" s="224"/>
      <c r="Q184" s="224"/>
      <c r="R184" s="224"/>
      <c r="S184" s="224"/>
      <c r="T184" s="225"/>
      <c r="AT184" s="226" t="s">
        <v>131</v>
      </c>
      <c r="AU184" s="226" t="s">
        <v>82</v>
      </c>
      <c r="AV184" s="12" t="s">
        <v>82</v>
      </c>
      <c r="AW184" s="12" t="s">
        <v>35</v>
      </c>
      <c r="AX184" s="12" t="s">
        <v>72</v>
      </c>
      <c r="AY184" s="226" t="s">
        <v>120</v>
      </c>
    </row>
    <row r="185" spans="2:65" s="13" customFormat="1" ht="13.5">
      <c r="B185" s="227"/>
      <c r="C185" s="228"/>
      <c r="D185" s="203" t="s">
        <v>131</v>
      </c>
      <c r="E185" s="229" t="s">
        <v>21</v>
      </c>
      <c r="F185" s="230" t="s">
        <v>133</v>
      </c>
      <c r="G185" s="228"/>
      <c r="H185" s="231">
        <v>65.388000000000005</v>
      </c>
      <c r="I185" s="232"/>
      <c r="J185" s="228"/>
      <c r="K185" s="228"/>
      <c r="L185" s="233"/>
      <c r="M185" s="234"/>
      <c r="N185" s="235"/>
      <c r="O185" s="235"/>
      <c r="P185" s="235"/>
      <c r="Q185" s="235"/>
      <c r="R185" s="235"/>
      <c r="S185" s="235"/>
      <c r="T185" s="236"/>
      <c r="AT185" s="237" t="s">
        <v>131</v>
      </c>
      <c r="AU185" s="237" t="s">
        <v>82</v>
      </c>
      <c r="AV185" s="13" t="s">
        <v>134</v>
      </c>
      <c r="AW185" s="13" t="s">
        <v>35</v>
      </c>
      <c r="AX185" s="13" t="s">
        <v>80</v>
      </c>
      <c r="AY185" s="237" t="s">
        <v>120</v>
      </c>
    </row>
    <row r="186" spans="2:65" s="1" customFormat="1" ht="16.5" customHeight="1">
      <c r="B186" s="40"/>
      <c r="C186" s="191" t="s">
        <v>261</v>
      </c>
      <c r="D186" s="191" t="s">
        <v>123</v>
      </c>
      <c r="E186" s="192" t="s">
        <v>262</v>
      </c>
      <c r="F186" s="193" t="s">
        <v>263</v>
      </c>
      <c r="G186" s="194" t="s">
        <v>177</v>
      </c>
      <c r="H186" s="195">
        <v>65.388000000000005</v>
      </c>
      <c r="I186" s="196"/>
      <c r="J186" s="197">
        <f>ROUND(I186*H186,2)</f>
        <v>0</v>
      </c>
      <c r="K186" s="193" t="s">
        <v>127</v>
      </c>
      <c r="L186" s="60"/>
      <c r="M186" s="198" t="s">
        <v>21</v>
      </c>
      <c r="N186" s="199" t="s">
        <v>43</v>
      </c>
      <c r="O186" s="41"/>
      <c r="P186" s="200">
        <f>O186*H186</f>
        <v>0</v>
      </c>
      <c r="Q186" s="200">
        <v>4.0999999999999999E-4</v>
      </c>
      <c r="R186" s="200">
        <f>Q186*H186</f>
        <v>2.6809080000000002E-2</v>
      </c>
      <c r="S186" s="200">
        <v>0</v>
      </c>
      <c r="T186" s="201">
        <f>S186*H186</f>
        <v>0</v>
      </c>
      <c r="AR186" s="23" t="s">
        <v>134</v>
      </c>
      <c r="AT186" s="23" t="s">
        <v>123</v>
      </c>
      <c r="AU186" s="23" t="s">
        <v>82</v>
      </c>
      <c r="AY186" s="23" t="s">
        <v>120</v>
      </c>
      <c r="BE186" s="202">
        <f>IF(N186="základní",J186,0)</f>
        <v>0</v>
      </c>
      <c r="BF186" s="202">
        <f>IF(N186="snížená",J186,0)</f>
        <v>0</v>
      </c>
      <c r="BG186" s="202">
        <f>IF(N186="zákl. přenesená",J186,0)</f>
        <v>0</v>
      </c>
      <c r="BH186" s="202">
        <f>IF(N186="sníž. přenesená",J186,0)</f>
        <v>0</v>
      </c>
      <c r="BI186" s="202">
        <f>IF(N186="nulová",J186,0)</f>
        <v>0</v>
      </c>
      <c r="BJ186" s="23" t="s">
        <v>80</v>
      </c>
      <c r="BK186" s="202">
        <f>ROUND(I186*H186,2)</f>
        <v>0</v>
      </c>
      <c r="BL186" s="23" t="s">
        <v>134</v>
      </c>
      <c r="BM186" s="23" t="s">
        <v>264</v>
      </c>
    </row>
    <row r="187" spans="2:65" s="1" customFormat="1" ht="13.5">
      <c r="B187" s="40"/>
      <c r="C187" s="62"/>
      <c r="D187" s="203" t="s">
        <v>130</v>
      </c>
      <c r="E187" s="62"/>
      <c r="F187" s="204" t="s">
        <v>265</v>
      </c>
      <c r="G187" s="62"/>
      <c r="H187" s="62"/>
      <c r="I187" s="162"/>
      <c r="J187" s="62"/>
      <c r="K187" s="62"/>
      <c r="L187" s="60"/>
      <c r="M187" s="205"/>
      <c r="N187" s="41"/>
      <c r="O187" s="41"/>
      <c r="P187" s="41"/>
      <c r="Q187" s="41"/>
      <c r="R187" s="41"/>
      <c r="S187" s="41"/>
      <c r="T187" s="77"/>
      <c r="AT187" s="23" t="s">
        <v>130</v>
      </c>
      <c r="AU187" s="23" t="s">
        <v>82</v>
      </c>
    </row>
    <row r="188" spans="2:65" s="12" customFormat="1" ht="13.5">
      <c r="B188" s="216"/>
      <c r="C188" s="217"/>
      <c r="D188" s="203" t="s">
        <v>131</v>
      </c>
      <c r="E188" s="218" t="s">
        <v>21</v>
      </c>
      <c r="F188" s="219" t="s">
        <v>266</v>
      </c>
      <c r="G188" s="217"/>
      <c r="H188" s="220">
        <v>65.388000000000005</v>
      </c>
      <c r="I188" s="221"/>
      <c r="J188" s="217"/>
      <c r="K188" s="217"/>
      <c r="L188" s="222"/>
      <c r="M188" s="223"/>
      <c r="N188" s="224"/>
      <c r="O188" s="224"/>
      <c r="P188" s="224"/>
      <c r="Q188" s="224"/>
      <c r="R188" s="224"/>
      <c r="S188" s="224"/>
      <c r="T188" s="225"/>
      <c r="AT188" s="226" t="s">
        <v>131</v>
      </c>
      <c r="AU188" s="226" t="s">
        <v>82</v>
      </c>
      <c r="AV188" s="12" t="s">
        <v>82</v>
      </c>
      <c r="AW188" s="12" t="s">
        <v>35</v>
      </c>
      <c r="AX188" s="12" t="s">
        <v>72</v>
      </c>
      <c r="AY188" s="226" t="s">
        <v>120</v>
      </c>
    </row>
    <row r="189" spans="2:65" s="13" customFormat="1" ht="13.5">
      <c r="B189" s="227"/>
      <c r="C189" s="228"/>
      <c r="D189" s="203" t="s">
        <v>131</v>
      </c>
      <c r="E189" s="229" t="s">
        <v>21</v>
      </c>
      <c r="F189" s="230" t="s">
        <v>133</v>
      </c>
      <c r="G189" s="228"/>
      <c r="H189" s="231">
        <v>65.388000000000005</v>
      </c>
      <c r="I189" s="232"/>
      <c r="J189" s="228"/>
      <c r="K189" s="228"/>
      <c r="L189" s="233"/>
      <c r="M189" s="234"/>
      <c r="N189" s="235"/>
      <c r="O189" s="235"/>
      <c r="P189" s="235"/>
      <c r="Q189" s="235"/>
      <c r="R189" s="235"/>
      <c r="S189" s="235"/>
      <c r="T189" s="236"/>
      <c r="AT189" s="237" t="s">
        <v>131</v>
      </c>
      <c r="AU189" s="237" t="s">
        <v>82</v>
      </c>
      <c r="AV189" s="13" t="s">
        <v>134</v>
      </c>
      <c r="AW189" s="13" t="s">
        <v>35</v>
      </c>
      <c r="AX189" s="13" t="s">
        <v>80</v>
      </c>
      <c r="AY189" s="237" t="s">
        <v>120</v>
      </c>
    </row>
    <row r="190" spans="2:65" s="1" customFormat="1" ht="16.5" customHeight="1">
      <c r="B190" s="40"/>
      <c r="C190" s="191" t="s">
        <v>10</v>
      </c>
      <c r="D190" s="191" t="s">
        <v>123</v>
      </c>
      <c r="E190" s="192" t="s">
        <v>267</v>
      </c>
      <c r="F190" s="193" t="s">
        <v>268</v>
      </c>
      <c r="G190" s="194" t="s">
        <v>269</v>
      </c>
      <c r="H190" s="195">
        <v>20</v>
      </c>
      <c r="I190" s="196"/>
      <c r="J190" s="197">
        <f>ROUND(I190*H190,2)</f>
        <v>0</v>
      </c>
      <c r="K190" s="193" t="s">
        <v>127</v>
      </c>
      <c r="L190" s="60"/>
      <c r="M190" s="198" t="s">
        <v>21</v>
      </c>
      <c r="N190" s="199" t="s">
        <v>43</v>
      </c>
      <c r="O190" s="41"/>
      <c r="P190" s="200">
        <f>O190*H190</f>
        <v>0</v>
      </c>
      <c r="Q190" s="200">
        <v>4.684E-2</v>
      </c>
      <c r="R190" s="200">
        <f>Q190*H190</f>
        <v>0.93679999999999997</v>
      </c>
      <c r="S190" s="200">
        <v>0</v>
      </c>
      <c r="T190" s="201">
        <f>S190*H190</f>
        <v>0</v>
      </c>
      <c r="AR190" s="23" t="s">
        <v>134</v>
      </c>
      <c r="AT190" s="23" t="s">
        <v>123</v>
      </c>
      <c r="AU190" s="23" t="s">
        <v>82</v>
      </c>
      <c r="AY190" s="23" t="s">
        <v>120</v>
      </c>
      <c r="BE190" s="202">
        <f>IF(N190="základní",J190,0)</f>
        <v>0</v>
      </c>
      <c r="BF190" s="202">
        <f>IF(N190="snížená",J190,0)</f>
        <v>0</v>
      </c>
      <c r="BG190" s="202">
        <f>IF(N190="zákl. přenesená",J190,0)</f>
        <v>0</v>
      </c>
      <c r="BH190" s="202">
        <f>IF(N190="sníž. přenesená",J190,0)</f>
        <v>0</v>
      </c>
      <c r="BI190" s="202">
        <f>IF(N190="nulová",J190,0)</f>
        <v>0</v>
      </c>
      <c r="BJ190" s="23" t="s">
        <v>80</v>
      </c>
      <c r="BK190" s="202">
        <f>ROUND(I190*H190,2)</f>
        <v>0</v>
      </c>
      <c r="BL190" s="23" t="s">
        <v>134</v>
      </c>
      <c r="BM190" s="23" t="s">
        <v>270</v>
      </c>
    </row>
    <row r="191" spans="2:65" s="1" customFormat="1" ht="27">
      <c r="B191" s="40"/>
      <c r="C191" s="62"/>
      <c r="D191" s="203" t="s">
        <v>130</v>
      </c>
      <c r="E191" s="62"/>
      <c r="F191" s="204" t="s">
        <v>271</v>
      </c>
      <c r="G191" s="62"/>
      <c r="H191" s="62"/>
      <c r="I191" s="162"/>
      <c r="J191" s="62"/>
      <c r="K191" s="62"/>
      <c r="L191" s="60"/>
      <c r="M191" s="205"/>
      <c r="N191" s="41"/>
      <c r="O191" s="41"/>
      <c r="P191" s="41"/>
      <c r="Q191" s="41"/>
      <c r="R191" s="41"/>
      <c r="S191" s="41"/>
      <c r="T191" s="77"/>
      <c r="AT191" s="23" t="s">
        <v>130</v>
      </c>
      <c r="AU191" s="23" t="s">
        <v>82</v>
      </c>
    </row>
    <row r="192" spans="2:65" s="1" customFormat="1" ht="27">
      <c r="B192" s="40"/>
      <c r="C192" s="62"/>
      <c r="D192" s="203" t="s">
        <v>213</v>
      </c>
      <c r="E192" s="62"/>
      <c r="F192" s="241" t="s">
        <v>272</v>
      </c>
      <c r="G192" s="62"/>
      <c r="H192" s="62"/>
      <c r="I192" s="162"/>
      <c r="J192" s="62"/>
      <c r="K192" s="62"/>
      <c r="L192" s="60"/>
      <c r="M192" s="205"/>
      <c r="N192" s="41"/>
      <c r="O192" s="41"/>
      <c r="P192" s="41"/>
      <c r="Q192" s="41"/>
      <c r="R192" s="41"/>
      <c r="S192" s="41"/>
      <c r="T192" s="77"/>
      <c r="AT192" s="23" t="s">
        <v>213</v>
      </c>
      <c r="AU192" s="23" t="s">
        <v>82</v>
      </c>
    </row>
    <row r="193" spans="2:65" s="11" customFormat="1" ht="13.5">
      <c r="B193" s="206"/>
      <c r="C193" s="207"/>
      <c r="D193" s="203" t="s">
        <v>131</v>
      </c>
      <c r="E193" s="208" t="s">
        <v>21</v>
      </c>
      <c r="F193" s="209" t="s">
        <v>180</v>
      </c>
      <c r="G193" s="207"/>
      <c r="H193" s="208" t="s">
        <v>21</v>
      </c>
      <c r="I193" s="210"/>
      <c r="J193" s="207"/>
      <c r="K193" s="207"/>
      <c r="L193" s="211"/>
      <c r="M193" s="212"/>
      <c r="N193" s="213"/>
      <c r="O193" s="213"/>
      <c r="P193" s="213"/>
      <c r="Q193" s="213"/>
      <c r="R193" s="213"/>
      <c r="S193" s="213"/>
      <c r="T193" s="214"/>
      <c r="AT193" s="215" t="s">
        <v>131</v>
      </c>
      <c r="AU193" s="215" t="s">
        <v>82</v>
      </c>
      <c r="AV193" s="11" t="s">
        <v>80</v>
      </c>
      <c r="AW193" s="11" t="s">
        <v>35</v>
      </c>
      <c r="AX193" s="11" t="s">
        <v>72</v>
      </c>
      <c r="AY193" s="215" t="s">
        <v>120</v>
      </c>
    </row>
    <row r="194" spans="2:65" s="12" customFormat="1" ht="13.5">
      <c r="B194" s="216"/>
      <c r="C194" s="217"/>
      <c r="D194" s="203" t="s">
        <v>131</v>
      </c>
      <c r="E194" s="218" t="s">
        <v>21</v>
      </c>
      <c r="F194" s="219" t="s">
        <v>273</v>
      </c>
      <c r="G194" s="217"/>
      <c r="H194" s="220">
        <v>8</v>
      </c>
      <c r="I194" s="221"/>
      <c r="J194" s="217"/>
      <c r="K194" s="217"/>
      <c r="L194" s="222"/>
      <c r="M194" s="223"/>
      <c r="N194" s="224"/>
      <c r="O194" s="224"/>
      <c r="P194" s="224"/>
      <c r="Q194" s="224"/>
      <c r="R194" s="224"/>
      <c r="S194" s="224"/>
      <c r="T194" s="225"/>
      <c r="AT194" s="226" t="s">
        <v>131</v>
      </c>
      <c r="AU194" s="226" t="s">
        <v>82</v>
      </c>
      <c r="AV194" s="12" t="s">
        <v>82</v>
      </c>
      <c r="AW194" s="12" t="s">
        <v>35</v>
      </c>
      <c r="AX194" s="12" t="s">
        <v>72</v>
      </c>
      <c r="AY194" s="226" t="s">
        <v>120</v>
      </c>
    </row>
    <row r="195" spans="2:65" s="12" customFormat="1" ht="13.5">
      <c r="B195" s="216"/>
      <c r="C195" s="217"/>
      <c r="D195" s="203" t="s">
        <v>131</v>
      </c>
      <c r="E195" s="218" t="s">
        <v>21</v>
      </c>
      <c r="F195" s="219" t="s">
        <v>274</v>
      </c>
      <c r="G195" s="217"/>
      <c r="H195" s="220">
        <v>12</v>
      </c>
      <c r="I195" s="221"/>
      <c r="J195" s="217"/>
      <c r="K195" s="217"/>
      <c r="L195" s="222"/>
      <c r="M195" s="223"/>
      <c r="N195" s="224"/>
      <c r="O195" s="224"/>
      <c r="P195" s="224"/>
      <c r="Q195" s="224"/>
      <c r="R195" s="224"/>
      <c r="S195" s="224"/>
      <c r="T195" s="225"/>
      <c r="AT195" s="226" t="s">
        <v>131</v>
      </c>
      <c r="AU195" s="226" t="s">
        <v>82</v>
      </c>
      <c r="AV195" s="12" t="s">
        <v>82</v>
      </c>
      <c r="AW195" s="12" t="s">
        <v>35</v>
      </c>
      <c r="AX195" s="12" t="s">
        <v>72</v>
      </c>
      <c r="AY195" s="226" t="s">
        <v>120</v>
      </c>
    </row>
    <row r="196" spans="2:65" s="13" customFormat="1" ht="13.5">
      <c r="B196" s="227"/>
      <c r="C196" s="228"/>
      <c r="D196" s="203" t="s">
        <v>131</v>
      </c>
      <c r="E196" s="229" t="s">
        <v>21</v>
      </c>
      <c r="F196" s="230" t="s">
        <v>133</v>
      </c>
      <c r="G196" s="228"/>
      <c r="H196" s="231">
        <v>20</v>
      </c>
      <c r="I196" s="232"/>
      <c r="J196" s="228"/>
      <c r="K196" s="228"/>
      <c r="L196" s="233"/>
      <c r="M196" s="234"/>
      <c r="N196" s="235"/>
      <c r="O196" s="235"/>
      <c r="P196" s="235"/>
      <c r="Q196" s="235"/>
      <c r="R196" s="235"/>
      <c r="S196" s="235"/>
      <c r="T196" s="236"/>
      <c r="AT196" s="237" t="s">
        <v>131</v>
      </c>
      <c r="AU196" s="237" t="s">
        <v>82</v>
      </c>
      <c r="AV196" s="13" t="s">
        <v>134</v>
      </c>
      <c r="AW196" s="13" t="s">
        <v>35</v>
      </c>
      <c r="AX196" s="13" t="s">
        <v>80</v>
      </c>
      <c r="AY196" s="237" t="s">
        <v>120</v>
      </c>
    </row>
    <row r="197" spans="2:65" s="1" customFormat="1" ht="16.5" customHeight="1">
      <c r="B197" s="40"/>
      <c r="C197" s="242" t="s">
        <v>275</v>
      </c>
      <c r="D197" s="242" t="s">
        <v>276</v>
      </c>
      <c r="E197" s="243" t="s">
        <v>277</v>
      </c>
      <c r="F197" s="244" t="s">
        <v>278</v>
      </c>
      <c r="G197" s="245" t="s">
        <v>269</v>
      </c>
      <c r="H197" s="246">
        <v>10</v>
      </c>
      <c r="I197" s="247"/>
      <c r="J197" s="248">
        <f>ROUND(I197*H197,2)</f>
        <v>0</v>
      </c>
      <c r="K197" s="244" t="s">
        <v>127</v>
      </c>
      <c r="L197" s="249"/>
      <c r="M197" s="250" t="s">
        <v>21</v>
      </c>
      <c r="N197" s="251" t="s">
        <v>43</v>
      </c>
      <c r="O197" s="41"/>
      <c r="P197" s="200">
        <f>O197*H197</f>
        <v>0</v>
      </c>
      <c r="Q197" s="200">
        <v>1.0800000000000001E-2</v>
      </c>
      <c r="R197" s="200">
        <f>Q197*H197</f>
        <v>0.10800000000000001</v>
      </c>
      <c r="S197" s="200">
        <v>0</v>
      </c>
      <c r="T197" s="201">
        <f>S197*H197</f>
        <v>0</v>
      </c>
      <c r="AR197" s="23" t="s">
        <v>221</v>
      </c>
      <c r="AT197" s="23" t="s">
        <v>276</v>
      </c>
      <c r="AU197" s="23" t="s">
        <v>82</v>
      </c>
      <c r="AY197" s="23" t="s">
        <v>120</v>
      </c>
      <c r="BE197" s="202">
        <f>IF(N197="základní",J197,0)</f>
        <v>0</v>
      </c>
      <c r="BF197" s="202">
        <f>IF(N197="snížená",J197,0)</f>
        <v>0</v>
      </c>
      <c r="BG197" s="202">
        <f>IF(N197="zákl. přenesená",J197,0)</f>
        <v>0</v>
      </c>
      <c r="BH197" s="202">
        <f>IF(N197="sníž. přenesená",J197,0)</f>
        <v>0</v>
      </c>
      <c r="BI197" s="202">
        <f>IF(N197="nulová",J197,0)</f>
        <v>0</v>
      </c>
      <c r="BJ197" s="23" t="s">
        <v>80</v>
      </c>
      <c r="BK197" s="202">
        <f>ROUND(I197*H197,2)</f>
        <v>0</v>
      </c>
      <c r="BL197" s="23" t="s">
        <v>134</v>
      </c>
      <c r="BM197" s="23" t="s">
        <v>279</v>
      </c>
    </row>
    <row r="198" spans="2:65" s="1" customFormat="1" ht="13.5">
      <c r="B198" s="40"/>
      <c r="C198" s="62"/>
      <c r="D198" s="203" t="s">
        <v>130</v>
      </c>
      <c r="E198" s="62"/>
      <c r="F198" s="204" t="s">
        <v>278</v>
      </c>
      <c r="G198" s="62"/>
      <c r="H198" s="62"/>
      <c r="I198" s="162"/>
      <c r="J198" s="62"/>
      <c r="K198" s="62"/>
      <c r="L198" s="60"/>
      <c r="M198" s="205"/>
      <c r="N198" s="41"/>
      <c r="O198" s="41"/>
      <c r="P198" s="41"/>
      <c r="Q198" s="41"/>
      <c r="R198" s="41"/>
      <c r="S198" s="41"/>
      <c r="T198" s="77"/>
      <c r="AT198" s="23" t="s">
        <v>130</v>
      </c>
      <c r="AU198" s="23" t="s">
        <v>82</v>
      </c>
    </row>
    <row r="199" spans="2:65" s="11" customFormat="1" ht="13.5">
      <c r="B199" s="206"/>
      <c r="C199" s="207"/>
      <c r="D199" s="203" t="s">
        <v>131</v>
      </c>
      <c r="E199" s="208" t="s">
        <v>21</v>
      </c>
      <c r="F199" s="209" t="s">
        <v>180</v>
      </c>
      <c r="G199" s="207"/>
      <c r="H199" s="208" t="s">
        <v>21</v>
      </c>
      <c r="I199" s="210"/>
      <c r="J199" s="207"/>
      <c r="K199" s="207"/>
      <c r="L199" s="211"/>
      <c r="M199" s="212"/>
      <c r="N199" s="213"/>
      <c r="O199" s="213"/>
      <c r="P199" s="213"/>
      <c r="Q199" s="213"/>
      <c r="R199" s="213"/>
      <c r="S199" s="213"/>
      <c r="T199" s="214"/>
      <c r="AT199" s="215" t="s">
        <v>131</v>
      </c>
      <c r="AU199" s="215" t="s">
        <v>82</v>
      </c>
      <c r="AV199" s="11" t="s">
        <v>80</v>
      </c>
      <c r="AW199" s="11" t="s">
        <v>35</v>
      </c>
      <c r="AX199" s="11" t="s">
        <v>72</v>
      </c>
      <c r="AY199" s="215" t="s">
        <v>120</v>
      </c>
    </row>
    <row r="200" spans="2:65" s="12" customFormat="1" ht="13.5">
      <c r="B200" s="216"/>
      <c r="C200" s="217"/>
      <c r="D200" s="203" t="s">
        <v>131</v>
      </c>
      <c r="E200" s="218" t="s">
        <v>21</v>
      </c>
      <c r="F200" s="219" t="s">
        <v>280</v>
      </c>
      <c r="G200" s="217"/>
      <c r="H200" s="220">
        <v>10</v>
      </c>
      <c r="I200" s="221"/>
      <c r="J200" s="217"/>
      <c r="K200" s="217"/>
      <c r="L200" s="222"/>
      <c r="M200" s="223"/>
      <c r="N200" s="224"/>
      <c r="O200" s="224"/>
      <c r="P200" s="224"/>
      <c r="Q200" s="224"/>
      <c r="R200" s="224"/>
      <c r="S200" s="224"/>
      <c r="T200" s="225"/>
      <c r="AT200" s="226" t="s">
        <v>131</v>
      </c>
      <c r="AU200" s="226" t="s">
        <v>82</v>
      </c>
      <c r="AV200" s="12" t="s">
        <v>82</v>
      </c>
      <c r="AW200" s="12" t="s">
        <v>35</v>
      </c>
      <c r="AX200" s="12" t="s">
        <v>72</v>
      </c>
      <c r="AY200" s="226" t="s">
        <v>120</v>
      </c>
    </row>
    <row r="201" spans="2:65" s="13" customFormat="1" ht="13.5">
      <c r="B201" s="227"/>
      <c r="C201" s="228"/>
      <c r="D201" s="203" t="s">
        <v>131</v>
      </c>
      <c r="E201" s="229" t="s">
        <v>21</v>
      </c>
      <c r="F201" s="230" t="s">
        <v>133</v>
      </c>
      <c r="G201" s="228"/>
      <c r="H201" s="231">
        <v>10</v>
      </c>
      <c r="I201" s="232"/>
      <c r="J201" s="228"/>
      <c r="K201" s="228"/>
      <c r="L201" s="233"/>
      <c r="M201" s="234"/>
      <c r="N201" s="235"/>
      <c r="O201" s="235"/>
      <c r="P201" s="235"/>
      <c r="Q201" s="235"/>
      <c r="R201" s="235"/>
      <c r="S201" s="235"/>
      <c r="T201" s="236"/>
      <c r="AT201" s="237" t="s">
        <v>131</v>
      </c>
      <c r="AU201" s="237" t="s">
        <v>82</v>
      </c>
      <c r="AV201" s="13" t="s">
        <v>134</v>
      </c>
      <c r="AW201" s="13" t="s">
        <v>35</v>
      </c>
      <c r="AX201" s="13" t="s">
        <v>80</v>
      </c>
      <c r="AY201" s="237" t="s">
        <v>120</v>
      </c>
    </row>
    <row r="202" spans="2:65" s="1" customFormat="1" ht="16.5" customHeight="1">
      <c r="B202" s="40"/>
      <c r="C202" s="242" t="s">
        <v>281</v>
      </c>
      <c r="D202" s="242" t="s">
        <v>276</v>
      </c>
      <c r="E202" s="243" t="s">
        <v>282</v>
      </c>
      <c r="F202" s="244" t="s">
        <v>283</v>
      </c>
      <c r="G202" s="245" t="s">
        <v>269</v>
      </c>
      <c r="H202" s="246">
        <v>2</v>
      </c>
      <c r="I202" s="247"/>
      <c r="J202" s="248">
        <f>ROUND(I202*H202,2)</f>
        <v>0</v>
      </c>
      <c r="K202" s="244" t="s">
        <v>127</v>
      </c>
      <c r="L202" s="249"/>
      <c r="M202" s="250" t="s">
        <v>21</v>
      </c>
      <c r="N202" s="251" t="s">
        <v>43</v>
      </c>
      <c r="O202" s="41"/>
      <c r="P202" s="200">
        <f>O202*H202</f>
        <v>0</v>
      </c>
      <c r="Q202" s="200">
        <v>1.34E-2</v>
      </c>
      <c r="R202" s="200">
        <f>Q202*H202</f>
        <v>2.6800000000000001E-2</v>
      </c>
      <c r="S202" s="200">
        <v>0</v>
      </c>
      <c r="T202" s="201">
        <f>S202*H202</f>
        <v>0</v>
      </c>
      <c r="AR202" s="23" t="s">
        <v>221</v>
      </c>
      <c r="AT202" s="23" t="s">
        <v>276</v>
      </c>
      <c r="AU202" s="23" t="s">
        <v>82</v>
      </c>
      <c r="AY202" s="23" t="s">
        <v>120</v>
      </c>
      <c r="BE202" s="202">
        <f>IF(N202="základní",J202,0)</f>
        <v>0</v>
      </c>
      <c r="BF202" s="202">
        <f>IF(N202="snížená",J202,0)</f>
        <v>0</v>
      </c>
      <c r="BG202" s="202">
        <f>IF(N202="zákl. přenesená",J202,0)</f>
        <v>0</v>
      </c>
      <c r="BH202" s="202">
        <f>IF(N202="sníž. přenesená",J202,0)</f>
        <v>0</v>
      </c>
      <c r="BI202" s="202">
        <f>IF(N202="nulová",J202,0)</f>
        <v>0</v>
      </c>
      <c r="BJ202" s="23" t="s">
        <v>80</v>
      </c>
      <c r="BK202" s="202">
        <f>ROUND(I202*H202,2)</f>
        <v>0</v>
      </c>
      <c r="BL202" s="23" t="s">
        <v>134</v>
      </c>
      <c r="BM202" s="23" t="s">
        <v>284</v>
      </c>
    </row>
    <row r="203" spans="2:65" s="1" customFormat="1" ht="13.5">
      <c r="B203" s="40"/>
      <c r="C203" s="62"/>
      <c r="D203" s="203" t="s">
        <v>130</v>
      </c>
      <c r="E203" s="62"/>
      <c r="F203" s="204" t="s">
        <v>283</v>
      </c>
      <c r="G203" s="62"/>
      <c r="H203" s="62"/>
      <c r="I203" s="162"/>
      <c r="J203" s="62"/>
      <c r="K203" s="62"/>
      <c r="L203" s="60"/>
      <c r="M203" s="205"/>
      <c r="N203" s="41"/>
      <c r="O203" s="41"/>
      <c r="P203" s="41"/>
      <c r="Q203" s="41"/>
      <c r="R203" s="41"/>
      <c r="S203" s="41"/>
      <c r="T203" s="77"/>
      <c r="AT203" s="23" t="s">
        <v>130</v>
      </c>
      <c r="AU203" s="23" t="s">
        <v>82</v>
      </c>
    </row>
    <row r="204" spans="2:65" s="11" customFormat="1" ht="13.5">
      <c r="B204" s="206"/>
      <c r="C204" s="207"/>
      <c r="D204" s="203" t="s">
        <v>131</v>
      </c>
      <c r="E204" s="208" t="s">
        <v>21</v>
      </c>
      <c r="F204" s="209" t="s">
        <v>180</v>
      </c>
      <c r="G204" s="207"/>
      <c r="H204" s="208" t="s">
        <v>21</v>
      </c>
      <c r="I204" s="210"/>
      <c r="J204" s="207"/>
      <c r="K204" s="207"/>
      <c r="L204" s="211"/>
      <c r="M204" s="212"/>
      <c r="N204" s="213"/>
      <c r="O204" s="213"/>
      <c r="P204" s="213"/>
      <c r="Q204" s="213"/>
      <c r="R204" s="213"/>
      <c r="S204" s="213"/>
      <c r="T204" s="214"/>
      <c r="AT204" s="215" t="s">
        <v>131</v>
      </c>
      <c r="AU204" s="215" t="s">
        <v>82</v>
      </c>
      <c r="AV204" s="11" t="s">
        <v>80</v>
      </c>
      <c r="AW204" s="11" t="s">
        <v>35</v>
      </c>
      <c r="AX204" s="11" t="s">
        <v>72</v>
      </c>
      <c r="AY204" s="215" t="s">
        <v>120</v>
      </c>
    </row>
    <row r="205" spans="2:65" s="12" customFormat="1" ht="13.5">
      <c r="B205" s="216"/>
      <c r="C205" s="217"/>
      <c r="D205" s="203" t="s">
        <v>131</v>
      </c>
      <c r="E205" s="218" t="s">
        <v>21</v>
      </c>
      <c r="F205" s="219" t="s">
        <v>285</v>
      </c>
      <c r="G205" s="217"/>
      <c r="H205" s="220">
        <v>2</v>
      </c>
      <c r="I205" s="221"/>
      <c r="J205" s="217"/>
      <c r="K205" s="217"/>
      <c r="L205" s="222"/>
      <c r="M205" s="223"/>
      <c r="N205" s="224"/>
      <c r="O205" s="224"/>
      <c r="P205" s="224"/>
      <c r="Q205" s="224"/>
      <c r="R205" s="224"/>
      <c r="S205" s="224"/>
      <c r="T205" s="225"/>
      <c r="AT205" s="226" t="s">
        <v>131</v>
      </c>
      <c r="AU205" s="226" t="s">
        <v>82</v>
      </c>
      <c r="AV205" s="12" t="s">
        <v>82</v>
      </c>
      <c r="AW205" s="12" t="s">
        <v>35</v>
      </c>
      <c r="AX205" s="12" t="s">
        <v>72</v>
      </c>
      <c r="AY205" s="226" t="s">
        <v>120</v>
      </c>
    </row>
    <row r="206" spans="2:65" s="13" customFormat="1" ht="13.5">
      <c r="B206" s="227"/>
      <c r="C206" s="228"/>
      <c r="D206" s="203" t="s">
        <v>131</v>
      </c>
      <c r="E206" s="229" t="s">
        <v>21</v>
      </c>
      <c r="F206" s="230" t="s">
        <v>133</v>
      </c>
      <c r="G206" s="228"/>
      <c r="H206" s="231">
        <v>2</v>
      </c>
      <c r="I206" s="232"/>
      <c r="J206" s="228"/>
      <c r="K206" s="228"/>
      <c r="L206" s="233"/>
      <c r="M206" s="234"/>
      <c r="N206" s="235"/>
      <c r="O206" s="235"/>
      <c r="P206" s="235"/>
      <c r="Q206" s="235"/>
      <c r="R206" s="235"/>
      <c r="S206" s="235"/>
      <c r="T206" s="236"/>
      <c r="AT206" s="237" t="s">
        <v>131</v>
      </c>
      <c r="AU206" s="237" t="s">
        <v>82</v>
      </c>
      <c r="AV206" s="13" t="s">
        <v>134</v>
      </c>
      <c r="AW206" s="13" t="s">
        <v>35</v>
      </c>
      <c r="AX206" s="13" t="s">
        <v>80</v>
      </c>
      <c r="AY206" s="237" t="s">
        <v>120</v>
      </c>
    </row>
    <row r="207" spans="2:65" s="1" customFormat="1" ht="16.5" customHeight="1">
      <c r="B207" s="40"/>
      <c r="C207" s="242" t="s">
        <v>286</v>
      </c>
      <c r="D207" s="242" t="s">
        <v>276</v>
      </c>
      <c r="E207" s="243" t="s">
        <v>287</v>
      </c>
      <c r="F207" s="244" t="s">
        <v>288</v>
      </c>
      <c r="G207" s="245" t="s">
        <v>269</v>
      </c>
      <c r="H207" s="246">
        <v>8</v>
      </c>
      <c r="I207" s="247"/>
      <c r="J207" s="248">
        <f>ROUND(I207*H207,2)</f>
        <v>0</v>
      </c>
      <c r="K207" s="244" t="s">
        <v>127</v>
      </c>
      <c r="L207" s="249"/>
      <c r="M207" s="250" t="s">
        <v>21</v>
      </c>
      <c r="N207" s="251" t="s">
        <v>43</v>
      </c>
      <c r="O207" s="41"/>
      <c r="P207" s="200">
        <f>O207*H207</f>
        <v>0</v>
      </c>
      <c r="Q207" s="200">
        <v>1.37E-2</v>
      </c>
      <c r="R207" s="200">
        <f>Q207*H207</f>
        <v>0.1096</v>
      </c>
      <c r="S207" s="200">
        <v>0</v>
      </c>
      <c r="T207" s="201">
        <f>S207*H207</f>
        <v>0</v>
      </c>
      <c r="AR207" s="23" t="s">
        <v>221</v>
      </c>
      <c r="AT207" s="23" t="s">
        <v>276</v>
      </c>
      <c r="AU207" s="23" t="s">
        <v>82</v>
      </c>
      <c r="AY207" s="23" t="s">
        <v>120</v>
      </c>
      <c r="BE207" s="202">
        <f>IF(N207="základní",J207,0)</f>
        <v>0</v>
      </c>
      <c r="BF207" s="202">
        <f>IF(N207="snížená",J207,0)</f>
        <v>0</v>
      </c>
      <c r="BG207" s="202">
        <f>IF(N207="zákl. přenesená",J207,0)</f>
        <v>0</v>
      </c>
      <c r="BH207" s="202">
        <f>IF(N207="sníž. přenesená",J207,0)</f>
        <v>0</v>
      </c>
      <c r="BI207" s="202">
        <f>IF(N207="nulová",J207,0)</f>
        <v>0</v>
      </c>
      <c r="BJ207" s="23" t="s">
        <v>80</v>
      </c>
      <c r="BK207" s="202">
        <f>ROUND(I207*H207,2)</f>
        <v>0</v>
      </c>
      <c r="BL207" s="23" t="s">
        <v>134</v>
      </c>
      <c r="BM207" s="23" t="s">
        <v>289</v>
      </c>
    </row>
    <row r="208" spans="2:65" s="1" customFormat="1" ht="13.5">
      <c r="B208" s="40"/>
      <c r="C208" s="62"/>
      <c r="D208" s="203" t="s">
        <v>130</v>
      </c>
      <c r="E208" s="62"/>
      <c r="F208" s="204" t="s">
        <v>288</v>
      </c>
      <c r="G208" s="62"/>
      <c r="H208" s="62"/>
      <c r="I208" s="162"/>
      <c r="J208" s="62"/>
      <c r="K208" s="62"/>
      <c r="L208" s="60"/>
      <c r="M208" s="205"/>
      <c r="N208" s="41"/>
      <c r="O208" s="41"/>
      <c r="P208" s="41"/>
      <c r="Q208" s="41"/>
      <c r="R208" s="41"/>
      <c r="S208" s="41"/>
      <c r="T208" s="77"/>
      <c r="AT208" s="23" t="s">
        <v>130</v>
      </c>
      <c r="AU208" s="23" t="s">
        <v>82</v>
      </c>
    </row>
    <row r="209" spans="2:65" s="11" customFormat="1" ht="13.5">
      <c r="B209" s="206"/>
      <c r="C209" s="207"/>
      <c r="D209" s="203" t="s">
        <v>131</v>
      </c>
      <c r="E209" s="208" t="s">
        <v>21</v>
      </c>
      <c r="F209" s="209" t="s">
        <v>180</v>
      </c>
      <c r="G209" s="207"/>
      <c r="H209" s="208" t="s">
        <v>21</v>
      </c>
      <c r="I209" s="210"/>
      <c r="J209" s="207"/>
      <c r="K209" s="207"/>
      <c r="L209" s="211"/>
      <c r="M209" s="212"/>
      <c r="N209" s="213"/>
      <c r="O209" s="213"/>
      <c r="P209" s="213"/>
      <c r="Q209" s="213"/>
      <c r="R209" s="213"/>
      <c r="S209" s="213"/>
      <c r="T209" s="214"/>
      <c r="AT209" s="215" t="s">
        <v>131</v>
      </c>
      <c r="AU209" s="215" t="s">
        <v>82</v>
      </c>
      <c r="AV209" s="11" t="s">
        <v>80</v>
      </c>
      <c r="AW209" s="11" t="s">
        <v>35</v>
      </c>
      <c r="AX209" s="11" t="s">
        <v>72</v>
      </c>
      <c r="AY209" s="215" t="s">
        <v>120</v>
      </c>
    </row>
    <row r="210" spans="2:65" s="12" customFormat="1" ht="13.5">
      <c r="B210" s="216"/>
      <c r="C210" s="217"/>
      <c r="D210" s="203" t="s">
        <v>131</v>
      </c>
      <c r="E210" s="218" t="s">
        <v>21</v>
      </c>
      <c r="F210" s="219" t="s">
        <v>290</v>
      </c>
      <c r="G210" s="217"/>
      <c r="H210" s="220">
        <v>8</v>
      </c>
      <c r="I210" s="221"/>
      <c r="J210" s="217"/>
      <c r="K210" s="217"/>
      <c r="L210" s="222"/>
      <c r="M210" s="223"/>
      <c r="N210" s="224"/>
      <c r="O210" s="224"/>
      <c r="P210" s="224"/>
      <c r="Q210" s="224"/>
      <c r="R210" s="224"/>
      <c r="S210" s="224"/>
      <c r="T210" s="225"/>
      <c r="AT210" s="226" t="s">
        <v>131</v>
      </c>
      <c r="AU210" s="226" t="s">
        <v>82</v>
      </c>
      <c r="AV210" s="12" t="s">
        <v>82</v>
      </c>
      <c r="AW210" s="12" t="s">
        <v>35</v>
      </c>
      <c r="AX210" s="12" t="s">
        <v>72</v>
      </c>
      <c r="AY210" s="226" t="s">
        <v>120</v>
      </c>
    </row>
    <row r="211" spans="2:65" s="13" customFormat="1" ht="13.5">
      <c r="B211" s="227"/>
      <c r="C211" s="228"/>
      <c r="D211" s="203" t="s">
        <v>131</v>
      </c>
      <c r="E211" s="229" t="s">
        <v>21</v>
      </c>
      <c r="F211" s="230" t="s">
        <v>133</v>
      </c>
      <c r="G211" s="228"/>
      <c r="H211" s="231">
        <v>8</v>
      </c>
      <c r="I211" s="232"/>
      <c r="J211" s="228"/>
      <c r="K211" s="228"/>
      <c r="L211" s="233"/>
      <c r="M211" s="234"/>
      <c r="N211" s="235"/>
      <c r="O211" s="235"/>
      <c r="P211" s="235"/>
      <c r="Q211" s="235"/>
      <c r="R211" s="235"/>
      <c r="S211" s="235"/>
      <c r="T211" s="236"/>
      <c r="AT211" s="237" t="s">
        <v>131</v>
      </c>
      <c r="AU211" s="237" t="s">
        <v>82</v>
      </c>
      <c r="AV211" s="13" t="s">
        <v>134</v>
      </c>
      <c r="AW211" s="13" t="s">
        <v>35</v>
      </c>
      <c r="AX211" s="13" t="s">
        <v>80</v>
      </c>
      <c r="AY211" s="237" t="s">
        <v>120</v>
      </c>
    </row>
    <row r="212" spans="2:65" s="10" customFormat="1" ht="29.85" customHeight="1">
      <c r="B212" s="175"/>
      <c r="C212" s="176"/>
      <c r="D212" s="177" t="s">
        <v>71</v>
      </c>
      <c r="E212" s="189" t="s">
        <v>227</v>
      </c>
      <c r="F212" s="189" t="s">
        <v>291</v>
      </c>
      <c r="G212" s="176"/>
      <c r="H212" s="176"/>
      <c r="I212" s="179"/>
      <c r="J212" s="190">
        <f>BK212</f>
        <v>0</v>
      </c>
      <c r="K212" s="176"/>
      <c r="L212" s="181"/>
      <c r="M212" s="182"/>
      <c r="N212" s="183"/>
      <c r="O212" s="183"/>
      <c r="P212" s="184">
        <f>SUM(P213:P307)</f>
        <v>0</v>
      </c>
      <c r="Q212" s="183"/>
      <c r="R212" s="184">
        <f>SUM(R213:R307)</f>
        <v>2.0180000000000003E-2</v>
      </c>
      <c r="S212" s="183"/>
      <c r="T212" s="185">
        <f>SUM(T213:T307)</f>
        <v>59.707553000000004</v>
      </c>
      <c r="AR212" s="186" t="s">
        <v>80</v>
      </c>
      <c r="AT212" s="187" t="s">
        <v>71</v>
      </c>
      <c r="AU212" s="187" t="s">
        <v>80</v>
      </c>
      <c r="AY212" s="186" t="s">
        <v>120</v>
      </c>
      <c r="BK212" s="188">
        <f>SUM(BK213:BK307)</f>
        <v>0</v>
      </c>
    </row>
    <row r="213" spans="2:65" s="1" customFormat="1" ht="25.5" customHeight="1">
      <c r="B213" s="40"/>
      <c r="C213" s="191" t="s">
        <v>292</v>
      </c>
      <c r="D213" s="191" t="s">
        <v>123</v>
      </c>
      <c r="E213" s="192" t="s">
        <v>293</v>
      </c>
      <c r="F213" s="193" t="s">
        <v>294</v>
      </c>
      <c r="G213" s="194" t="s">
        <v>177</v>
      </c>
      <c r="H213" s="195">
        <v>55.12</v>
      </c>
      <c r="I213" s="196"/>
      <c r="J213" s="197">
        <f>ROUND(I213*H213,2)</f>
        <v>0</v>
      </c>
      <c r="K213" s="193" t="s">
        <v>127</v>
      </c>
      <c r="L213" s="60"/>
      <c r="M213" s="198" t="s">
        <v>21</v>
      </c>
      <c r="N213" s="199" t="s">
        <v>43</v>
      </c>
      <c r="O213" s="41"/>
      <c r="P213" s="200">
        <f>O213*H213</f>
        <v>0</v>
      </c>
      <c r="Q213" s="200">
        <v>2.1000000000000001E-4</v>
      </c>
      <c r="R213" s="200">
        <f>Q213*H213</f>
        <v>1.1575200000000001E-2</v>
      </c>
      <c r="S213" s="200">
        <v>0</v>
      </c>
      <c r="T213" s="201">
        <f>S213*H213</f>
        <v>0</v>
      </c>
      <c r="AR213" s="23" t="s">
        <v>134</v>
      </c>
      <c r="AT213" s="23" t="s">
        <v>123</v>
      </c>
      <c r="AU213" s="23" t="s">
        <v>82</v>
      </c>
      <c r="AY213" s="23" t="s">
        <v>120</v>
      </c>
      <c r="BE213" s="202">
        <f>IF(N213="základní",J213,0)</f>
        <v>0</v>
      </c>
      <c r="BF213" s="202">
        <f>IF(N213="snížená",J213,0)</f>
        <v>0</v>
      </c>
      <c r="BG213" s="202">
        <f>IF(N213="zákl. přenesená",J213,0)</f>
        <v>0</v>
      </c>
      <c r="BH213" s="202">
        <f>IF(N213="sníž. přenesená",J213,0)</f>
        <v>0</v>
      </c>
      <c r="BI213" s="202">
        <f>IF(N213="nulová",J213,0)</f>
        <v>0</v>
      </c>
      <c r="BJ213" s="23" t="s">
        <v>80</v>
      </c>
      <c r="BK213" s="202">
        <f>ROUND(I213*H213,2)</f>
        <v>0</v>
      </c>
      <c r="BL213" s="23" t="s">
        <v>134</v>
      </c>
      <c r="BM213" s="23" t="s">
        <v>295</v>
      </c>
    </row>
    <row r="214" spans="2:65" s="1" customFormat="1" ht="27">
      <c r="B214" s="40"/>
      <c r="C214" s="62"/>
      <c r="D214" s="203" t="s">
        <v>130</v>
      </c>
      <c r="E214" s="62"/>
      <c r="F214" s="204" t="s">
        <v>296</v>
      </c>
      <c r="G214" s="62"/>
      <c r="H214" s="62"/>
      <c r="I214" s="162"/>
      <c r="J214" s="62"/>
      <c r="K214" s="62"/>
      <c r="L214" s="60"/>
      <c r="M214" s="205"/>
      <c r="N214" s="41"/>
      <c r="O214" s="41"/>
      <c r="P214" s="41"/>
      <c r="Q214" s="41"/>
      <c r="R214" s="41"/>
      <c r="S214" s="41"/>
      <c r="T214" s="77"/>
      <c r="AT214" s="23" t="s">
        <v>130</v>
      </c>
      <c r="AU214" s="23" t="s">
        <v>82</v>
      </c>
    </row>
    <row r="215" spans="2:65" s="1" customFormat="1" ht="54">
      <c r="B215" s="40"/>
      <c r="C215" s="62"/>
      <c r="D215" s="203" t="s">
        <v>213</v>
      </c>
      <c r="E215" s="62"/>
      <c r="F215" s="241" t="s">
        <v>297</v>
      </c>
      <c r="G215" s="62"/>
      <c r="H215" s="62"/>
      <c r="I215" s="162"/>
      <c r="J215" s="62"/>
      <c r="K215" s="62"/>
      <c r="L215" s="60"/>
      <c r="M215" s="205"/>
      <c r="N215" s="41"/>
      <c r="O215" s="41"/>
      <c r="P215" s="41"/>
      <c r="Q215" s="41"/>
      <c r="R215" s="41"/>
      <c r="S215" s="41"/>
      <c r="T215" s="77"/>
      <c r="AT215" s="23" t="s">
        <v>213</v>
      </c>
      <c r="AU215" s="23" t="s">
        <v>82</v>
      </c>
    </row>
    <row r="216" spans="2:65" s="11" customFormat="1" ht="13.5">
      <c r="B216" s="206"/>
      <c r="C216" s="207"/>
      <c r="D216" s="203" t="s">
        <v>131</v>
      </c>
      <c r="E216" s="208" t="s">
        <v>21</v>
      </c>
      <c r="F216" s="209" t="s">
        <v>238</v>
      </c>
      <c r="G216" s="207"/>
      <c r="H216" s="208" t="s">
        <v>21</v>
      </c>
      <c r="I216" s="210"/>
      <c r="J216" s="207"/>
      <c r="K216" s="207"/>
      <c r="L216" s="211"/>
      <c r="M216" s="212"/>
      <c r="N216" s="213"/>
      <c r="O216" s="213"/>
      <c r="P216" s="213"/>
      <c r="Q216" s="213"/>
      <c r="R216" s="213"/>
      <c r="S216" s="213"/>
      <c r="T216" s="214"/>
      <c r="AT216" s="215" t="s">
        <v>131</v>
      </c>
      <c r="AU216" s="215" t="s">
        <v>82</v>
      </c>
      <c r="AV216" s="11" t="s">
        <v>80</v>
      </c>
      <c r="AW216" s="11" t="s">
        <v>35</v>
      </c>
      <c r="AX216" s="11" t="s">
        <v>72</v>
      </c>
      <c r="AY216" s="215" t="s">
        <v>120</v>
      </c>
    </row>
    <row r="217" spans="2:65" s="12" customFormat="1" ht="13.5">
      <c r="B217" s="216"/>
      <c r="C217" s="217"/>
      <c r="D217" s="203" t="s">
        <v>131</v>
      </c>
      <c r="E217" s="218" t="s">
        <v>21</v>
      </c>
      <c r="F217" s="219" t="s">
        <v>298</v>
      </c>
      <c r="G217" s="217"/>
      <c r="H217" s="220">
        <v>55.12</v>
      </c>
      <c r="I217" s="221"/>
      <c r="J217" s="217"/>
      <c r="K217" s="217"/>
      <c r="L217" s="222"/>
      <c r="M217" s="223"/>
      <c r="N217" s="224"/>
      <c r="O217" s="224"/>
      <c r="P217" s="224"/>
      <c r="Q217" s="224"/>
      <c r="R217" s="224"/>
      <c r="S217" s="224"/>
      <c r="T217" s="225"/>
      <c r="AT217" s="226" t="s">
        <v>131</v>
      </c>
      <c r="AU217" s="226" t="s">
        <v>82</v>
      </c>
      <c r="AV217" s="12" t="s">
        <v>82</v>
      </c>
      <c r="AW217" s="12" t="s">
        <v>35</v>
      </c>
      <c r="AX217" s="12" t="s">
        <v>72</v>
      </c>
      <c r="AY217" s="226" t="s">
        <v>120</v>
      </c>
    </row>
    <row r="218" spans="2:65" s="13" customFormat="1" ht="13.5">
      <c r="B218" s="227"/>
      <c r="C218" s="228"/>
      <c r="D218" s="203" t="s">
        <v>131</v>
      </c>
      <c r="E218" s="229" t="s">
        <v>21</v>
      </c>
      <c r="F218" s="230" t="s">
        <v>133</v>
      </c>
      <c r="G218" s="228"/>
      <c r="H218" s="231">
        <v>55.12</v>
      </c>
      <c r="I218" s="232"/>
      <c r="J218" s="228"/>
      <c r="K218" s="228"/>
      <c r="L218" s="233"/>
      <c r="M218" s="234"/>
      <c r="N218" s="235"/>
      <c r="O218" s="235"/>
      <c r="P218" s="235"/>
      <c r="Q218" s="235"/>
      <c r="R218" s="235"/>
      <c r="S218" s="235"/>
      <c r="T218" s="236"/>
      <c r="AT218" s="237" t="s">
        <v>131</v>
      </c>
      <c r="AU218" s="237" t="s">
        <v>82</v>
      </c>
      <c r="AV218" s="13" t="s">
        <v>134</v>
      </c>
      <c r="AW218" s="13" t="s">
        <v>35</v>
      </c>
      <c r="AX218" s="13" t="s">
        <v>80</v>
      </c>
      <c r="AY218" s="237" t="s">
        <v>120</v>
      </c>
    </row>
    <row r="219" spans="2:65" s="1" customFormat="1" ht="16.5" customHeight="1">
      <c r="B219" s="40"/>
      <c r="C219" s="191" t="s">
        <v>299</v>
      </c>
      <c r="D219" s="191" t="s">
        <v>123</v>
      </c>
      <c r="E219" s="192" t="s">
        <v>300</v>
      </c>
      <c r="F219" s="193" t="s">
        <v>301</v>
      </c>
      <c r="G219" s="194" t="s">
        <v>177</v>
      </c>
      <c r="H219" s="195">
        <v>215.12</v>
      </c>
      <c r="I219" s="196"/>
      <c r="J219" s="197">
        <f>ROUND(I219*H219,2)</f>
        <v>0</v>
      </c>
      <c r="K219" s="193" t="s">
        <v>127</v>
      </c>
      <c r="L219" s="60"/>
      <c r="M219" s="198" t="s">
        <v>21</v>
      </c>
      <c r="N219" s="199" t="s">
        <v>43</v>
      </c>
      <c r="O219" s="41"/>
      <c r="P219" s="200">
        <f>O219*H219</f>
        <v>0</v>
      </c>
      <c r="Q219" s="200">
        <v>4.0000000000000003E-5</v>
      </c>
      <c r="R219" s="200">
        <f>Q219*H219</f>
        <v>8.604800000000001E-3</v>
      </c>
      <c r="S219" s="200">
        <v>0</v>
      </c>
      <c r="T219" s="201">
        <f>S219*H219</f>
        <v>0</v>
      </c>
      <c r="AR219" s="23" t="s">
        <v>134</v>
      </c>
      <c r="AT219" s="23" t="s">
        <v>123</v>
      </c>
      <c r="AU219" s="23" t="s">
        <v>82</v>
      </c>
      <c r="AY219" s="23" t="s">
        <v>120</v>
      </c>
      <c r="BE219" s="202">
        <f>IF(N219="základní",J219,0)</f>
        <v>0</v>
      </c>
      <c r="BF219" s="202">
        <f>IF(N219="snížená",J219,0)</f>
        <v>0</v>
      </c>
      <c r="BG219" s="202">
        <f>IF(N219="zákl. přenesená",J219,0)</f>
        <v>0</v>
      </c>
      <c r="BH219" s="202">
        <f>IF(N219="sníž. přenesená",J219,0)</f>
        <v>0</v>
      </c>
      <c r="BI219" s="202">
        <f>IF(N219="nulová",J219,0)</f>
        <v>0</v>
      </c>
      <c r="BJ219" s="23" t="s">
        <v>80</v>
      </c>
      <c r="BK219" s="202">
        <f>ROUND(I219*H219,2)</f>
        <v>0</v>
      </c>
      <c r="BL219" s="23" t="s">
        <v>134</v>
      </c>
      <c r="BM219" s="23" t="s">
        <v>302</v>
      </c>
    </row>
    <row r="220" spans="2:65" s="1" customFormat="1" ht="27">
      <c r="B220" s="40"/>
      <c r="C220" s="62"/>
      <c r="D220" s="203" t="s">
        <v>130</v>
      </c>
      <c r="E220" s="62"/>
      <c r="F220" s="204" t="s">
        <v>303</v>
      </c>
      <c r="G220" s="62"/>
      <c r="H220" s="62"/>
      <c r="I220" s="162"/>
      <c r="J220" s="62"/>
      <c r="K220" s="62"/>
      <c r="L220" s="60"/>
      <c r="M220" s="205"/>
      <c r="N220" s="41"/>
      <c r="O220" s="41"/>
      <c r="P220" s="41"/>
      <c r="Q220" s="41"/>
      <c r="R220" s="41"/>
      <c r="S220" s="41"/>
      <c r="T220" s="77"/>
      <c r="AT220" s="23" t="s">
        <v>130</v>
      </c>
      <c r="AU220" s="23" t="s">
        <v>82</v>
      </c>
    </row>
    <row r="221" spans="2:65" s="1" customFormat="1" ht="216">
      <c r="B221" s="40"/>
      <c r="C221" s="62"/>
      <c r="D221" s="203" t="s">
        <v>213</v>
      </c>
      <c r="E221" s="62"/>
      <c r="F221" s="241" t="s">
        <v>304</v>
      </c>
      <c r="G221" s="62"/>
      <c r="H221" s="62"/>
      <c r="I221" s="162"/>
      <c r="J221" s="62"/>
      <c r="K221" s="62"/>
      <c r="L221" s="60"/>
      <c r="M221" s="205"/>
      <c r="N221" s="41"/>
      <c r="O221" s="41"/>
      <c r="P221" s="41"/>
      <c r="Q221" s="41"/>
      <c r="R221" s="41"/>
      <c r="S221" s="41"/>
      <c r="T221" s="77"/>
      <c r="AT221" s="23" t="s">
        <v>213</v>
      </c>
      <c r="AU221" s="23" t="s">
        <v>82</v>
      </c>
    </row>
    <row r="222" spans="2:65" s="11" customFormat="1" ht="13.5">
      <c r="B222" s="206"/>
      <c r="C222" s="207"/>
      <c r="D222" s="203" t="s">
        <v>131</v>
      </c>
      <c r="E222" s="208" t="s">
        <v>21</v>
      </c>
      <c r="F222" s="209" t="s">
        <v>238</v>
      </c>
      <c r="G222" s="207"/>
      <c r="H222" s="208" t="s">
        <v>21</v>
      </c>
      <c r="I222" s="210"/>
      <c r="J222" s="207"/>
      <c r="K222" s="207"/>
      <c r="L222" s="211"/>
      <c r="M222" s="212"/>
      <c r="N222" s="213"/>
      <c r="O222" s="213"/>
      <c r="P222" s="213"/>
      <c r="Q222" s="213"/>
      <c r="R222" s="213"/>
      <c r="S222" s="213"/>
      <c r="T222" s="214"/>
      <c r="AT222" s="215" t="s">
        <v>131</v>
      </c>
      <c r="AU222" s="215" t="s">
        <v>82</v>
      </c>
      <c r="AV222" s="11" t="s">
        <v>80</v>
      </c>
      <c r="AW222" s="11" t="s">
        <v>35</v>
      </c>
      <c r="AX222" s="11" t="s">
        <v>72</v>
      </c>
      <c r="AY222" s="215" t="s">
        <v>120</v>
      </c>
    </row>
    <row r="223" spans="2:65" s="12" customFormat="1" ht="13.5">
      <c r="B223" s="216"/>
      <c r="C223" s="217"/>
      <c r="D223" s="203" t="s">
        <v>131</v>
      </c>
      <c r="E223" s="218" t="s">
        <v>21</v>
      </c>
      <c r="F223" s="219" t="s">
        <v>305</v>
      </c>
      <c r="G223" s="217"/>
      <c r="H223" s="220">
        <v>55.12</v>
      </c>
      <c r="I223" s="221"/>
      <c r="J223" s="217"/>
      <c r="K223" s="217"/>
      <c r="L223" s="222"/>
      <c r="M223" s="223"/>
      <c r="N223" s="224"/>
      <c r="O223" s="224"/>
      <c r="P223" s="224"/>
      <c r="Q223" s="224"/>
      <c r="R223" s="224"/>
      <c r="S223" s="224"/>
      <c r="T223" s="225"/>
      <c r="AT223" s="226" t="s">
        <v>131</v>
      </c>
      <c r="AU223" s="226" t="s">
        <v>82</v>
      </c>
      <c r="AV223" s="12" t="s">
        <v>82</v>
      </c>
      <c r="AW223" s="12" t="s">
        <v>35</v>
      </c>
      <c r="AX223" s="12" t="s">
        <v>72</v>
      </c>
      <c r="AY223" s="226" t="s">
        <v>120</v>
      </c>
    </row>
    <row r="224" spans="2:65" s="12" customFormat="1" ht="13.5">
      <c r="B224" s="216"/>
      <c r="C224" s="217"/>
      <c r="D224" s="203" t="s">
        <v>131</v>
      </c>
      <c r="E224" s="218" t="s">
        <v>21</v>
      </c>
      <c r="F224" s="219" t="s">
        <v>306</v>
      </c>
      <c r="G224" s="217"/>
      <c r="H224" s="220">
        <v>160</v>
      </c>
      <c r="I224" s="221"/>
      <c r="J224" s="217"/>
      <c r="K224" s="217"/>
      <c r="L224" s="222"/>
      <c r="M224" s="223"/>
      <c r="N224" s="224"/>
      <c r="O224" s="224"/>
      <c r="P224" s="224"/>
      <c r="Q224" s="224"/>
      <c r="R224" s="224"/>
      <c r="S224" s="224"/>
      <c r="T224" s="225"/>
      <c r="AT224" s="226" t="s">
        <v>131</v>
      </c>
      <c r="AU224" s="226" t="s">
        <v>82</v>
      </c>
      <c r="AV224" s="12" t="s">
        <v>82</v>
      </c>
      <c r="AW224" s="12" t="s">
        <v>35</v>
      </c>
      <c r="AX224" s="12" t="s">
        <v>72</v>
      </c>
      <c r="AY224" s="226" t="s">
        <v>120</v>
      </c>
    </row>
    <row r="225" spans="2:65" s="13" customFormat="1" ht="13.5">
      <c r="B225" s="227"/>
      <c r="C225" s="228"/>
      <c r="D225" s="203" t="s">
        <v>131</v>
      </c>
      <c r="E225" s="229" t="s">
        <v>21</v>
      </c>
      <c r="F225" s="230" t="s">
        <v>133</v>
      </c>
      <c r="G225" s="228"/>
      <c r="H225" s="231">
        <v>215.12</v>
      </c>
      <c r="I225" s="232"/>
      <c r="J225" s="228"/>
      <c r="K225" s="228"/>
      <c r="L225" s="233"/>
      <c r="M225" s="234"/>
      <c r="N225" s="235"/>
      <c r="O225" s="235"/>
      <c r="P225" s="235"/>
      <c r="Q225" s="235"/>
      <c r="R225" s="235"/>
      <c r="S225" s="235"/>
      <c r="T225" s="236"/>
      <c r="AT225" s="237" t="s">
        <v>131</v>
      </c>
      <c r="AU225" s="237" t="s">
        <v>82</v>
      </c>
      <c r="AV225" s="13" t="s">
        <v>134</v>
      </c>
      <c r="AW225" s="13" t="s">
        <v>35</v>
      </c>
      <c r="AX225" s="13" t="s">
        <v>80</v>
      </c>
      <c r="AY225" s="237" t="s">
        <v>120</v>
      </c>
    </row>
    <row r="226" spans="2:65" s="1" customFormat="1" ht="16.5" customHeight="1">
      <c r="B226" s="40"/>
      <c r="C226" s="191" t="s">
        <v>9</v>
      </c>
      <c r="D226" s="191" t="s">
        <v>123</v>
      </c>
      <c r="E226" s="192" t="s">
        <v>307</v>
      </c>
      <c r="F226" s="193" t="s">
        <v>308</v>
      </c>
      <c r="G226" s="194" t="s">
        <v>177</v>
      </c>
      <c r="H226" s="195">
        <v>21.638999999999999</v>
      </c>
      <c r="I226" s="196"/>
      <c r="J226" s="197">
        <f>ROUND(I226*H226,2)</f>
        <v>0</v>
      </c>
      <c r="K226" s="193" t="s">
        <v>127</v>
      </c>
      <c r="L226" s="60"/>
      <c r="M226" s="198" t="s">
        <v>21</v>
      </c>
      <c r="N226" s="199" t="s">
        <v>43</v>
      </c>
      <c r="O226" s="41"/>
      <c r="P226" s="200">
        <f>O226*H226</f>
        <v>0</v>
      </c>
      <c r="Q226" s="200">
        <v>0</v>
      </c>
      <c r="R226" s="200">
        <f>Q226*H226</f>
        <v>0</v>
      </c>
      <c r="S226" s="200">
        <v>0.11700000000000001</v>
      </c>
      <c r="T226" s="201">
        <f>S226*H226</f>
        <v>2.5317630000000002</v>
      </c>
      <c r="AR226" s="23" t="s">
        <v>134</v>
      </c>
      <c r="AT226" s="23" t="s">
        <v>123</v>
      </c>
      <c r="AU226" s="23" t="s">
        <v>82</v>
      </c>
      <c r="AY226" s="23" t="s">
        <v>120</v>
      </c>
      <c r="BE226" s="202">
        <f>IF(N226="základní",J226,0)</f>
        <v>0</v>
      </c>
      <c r="BF226" s="202">
        <f>IF(N226="snížená",J226,0)</f>
        <v>0</v>
      </c>
      <c r="BG226" s="202">
        <f>IF(N226="zákl. přenesená",J226,0)</f>
        <v>0</v>
      </c>
      <c r="BH226" s="202">
        <f>IF(N226="sníž. přenesená",J226,0)</f>
        <v>0</v>
      </c>
      <c r="BI226" s="202">
        <f>IF(N226="nulová",J226,0)</f>
        <v>0</v>
      </c>
      <c r="BJ226" s="23" t="s">
        <v>80</v>
      </c>
      <c r="BK226" s="202">
        <f>ROUND(I226*H226,2)</f>
        <v>0</v>
      </c>
      <c r="BL226" s="23" t="s">
        <v>134</v>
      </c>
      <c r="BM226" s="23" t="s">
        <v>309</v>
      </c>
    </row>
    <row r="227" spans="2:65" s="1" customFormat="1" ht="27">
      <c r="B227" s="40"/>
      <c r="C227" s="62"/>
      <c r="D227" s="203" t="s">
        <v>130</v>
      </c>
      <c r="E227" s="62"/>
      <c r="F227" s="204" t="s">
        <v>310</v>
      </c>
      <c r="G227" s="62"/>
      <c r="H227" s="62"/>
      <c r="I227" s="162"/>
      <c r="J227" s="62"/>
      <c r="K227" s="62"/>
      <c r="L227" s="60"/>
      <c r="M227" s="205"/>
      <c r="N227" s="41"/>
      <c r="O227" s="41"/>
      <c r="P227" s="41"/>
      <c r="Q227" s="41"/>
      <c r="R227" s="41"/>
      <c r="S227" s="41"/>
      <c r="T227" s="77"/>
      <c r="AT227" s="23" t="s">
        <v>130</v>
      </c>
      <c r="AU227" s="23" t="s">
        <v>82</v>
      </c>
    </row>
    <row r="228" spans="2:65" s="11" customFormat="1" ht="13.5">
      <c r="B228" s="206"/>
      <c r="C228" s="207"/>
      <c r="D228" s="203" t="s">
        <v>131</v>
      </c>
      <c r="E228" s="208" t="s">
        <v>21</v>
      </c>
      <c r="F228" s="209" t="s">
        <v>180</v>
      </c>
      <c r="G228" s="207"/>
      <c r="H228" s="208" t="s">
        <v>21</v>
      </c>
      <c r="I228" s="210"/>
      <c r="J228" s="207"/>
      <c r="K228" s="207"/>
      <c r="L228" s="211"/>
      <c r="M228" s="212"/>
      <c r="N228" s="213"/>
      <c r="O228" s="213"/>
      <c r="P228" s="213"/>
      <c r="Q228" s="213"/>
      <c r="R228" s="213"/>
      <c r="S228" s="213"/>
      <c r="T228" s="214"/>
      <c r="AT228" s="215" t="s">
        <v>131</v>
      </c>
      <c r="AU228" s="215" t="s">
        <v>82</v>
      </c>
      <c r="AV228" s="11" t="s">
        <v>80</v>
      </c>
      <c r="AW228" s="11" t="s">
        <v>35</v>
      </c>
      <c r="AX228" s="11" t="s">
        <v>72</v>
      </c>
      <c r="AY228" s="215" t="s">
        <v>120</v>
      </c>
    </row>
    <row r="229" spans="2:65" s="12" customFormat="1" ht="13.5">
      <c r="B229" s="216"/>
      <c r="C229" s="217"/>
      <c r="D229" s="203" t="s">
        <v>131</v>
      </c>
      <c r="E229" s="218" t="s">
        <v>21</v>
      </c>
      <c r="F229" s="219" t="s">
        <v>311</v>
      </c>
      <c r="G229" s="217"/>
      <c r="H229" s="220">
        <v>11.331</v>
      </c>
      <c r="I229" s="221"/>
      <c r="J229" s="217"/>
      <c r="K229" s="217"/>
      <c r="L229" s="222"/>
      <c r="M229" s="223"/>
      <c r="N229" s="224"/>
      <c r="O229" s="224"/>
      <c r="P229" s="224"/>
      <c r="Q229" s="224"/>
      <c r="R229" s="224"/>
      <c r="S229" s="224"/>
      <c r="T229" s="225"/>
      <c r="AT229" s="226" t="s">
        <v>131</v>
      </c>
      <c r="AU229" s="226" t="s">
        <v>82</v>
      </c>
      <c r="AV229" s="12" t="s">
        <v>82</v>
      </c>
      <c r="AW229" s="12" t="s">
        <v>35</v>
      </c>
      <c r="AX229" s="12" t="s">
        <v>72</v>
      </c>
      <c r="AY229" s="226" t="s">
        <v>120</v>
      </c>
    </row>
    <row r="230" spans="2:65" s="12" customFormat="1" ht="13.5">
      <c r="B230" s="216"/>
      <c r="C230" s="217"/>
      <c r="D230" s="203" t="s">
        <v>131</v>
      </c>
      <c r="E230" s="218" t="s">
        <v>21</v>
      </c>
      <c r="F230" s="219" t="s">
        <v>312</v>
      </c>
      <c r="G230" s="217"/>
      <c r="H230" s="220">
        <v>10.308</v>
      </c>
      <c r="I230" s="221"/>
      <c r="J230" s="217"/>
      <c r="K230" s="217"/>
      <c r="L230" s="222"/>
      <c r="M230" s="223"/>
      <c r="N230" s="224"/>
      <c r="O230" s="224"/>
      <c r="P230" s="224"/>
      <c r="Q230" s="224"/>
      <c r="R230" s="224"/>
      <c r="S230" s="224"/>
      <c r="T230" s="225"/>
      <c r="AT230" s="226" t="s">
        <v>131</v>
      </c>
      <c r="AU230" s="226" t="s">
        <v>82</v>
      </c>
      <c r="AV230" s="12" t="s">
        <v>82</v>
      </c>
      <c r="AW230" s="12" t="s">
        <v>35</v>
      </c>
      <c r="AX230" s="12" t="s">
        <v>72</v>
      </c>
      <c r="AY230" s="226" t="s">
        <v>120</v>
      </c>
    </row>
    <row r="231" spans="2:65" s="13" customFormat="1" ht="13.5">
      <c r="B231" s="227"/>
      <c r="C231" s="228"/>
      <c r="D231" s="203" t="s">
        <v>131</v>
      </c>
      <c r="E231" s="229" t="s">
        <v>21</v>
      </c>
      <c r="F231" s="230" t="s">
        <v>133</v>
      </c>
      <c r="G231" s="228"/>
      <c r="H231" s="231">
        <v>21.638999999999999</v>
      </c>
      <c r="I231" s="232"/>
      <c r="J231" s="228"/>
      <c r="K231" s="228"/>
      <c r="L231" s="233"/>
      <c r="M231" s="234"/>
      <c r="N231" s="235"/>
      <c r="O231" s="235"/>
      <c r="P231" s="235"/>
      <c r="Q231" s="235"/>
      <c r="R231" s="235"/>
      <c r="S231" s="235"/>
      <c r="T231" s="236"/>
      <c r="AT231" s="237" t="s">
        <v>131</v>
      </c>
      <c r="AU231" s="237" t="s">
        <v>82</v>
      </c>
      <c r="AV231" s="13" t="s">
        <v>134</v>
      </c>
      <c r="AW231" s="13" t="s">
        <v>35</v>
      </c>
      <c r="AX231" s="13" t="s">
        <v>80</v>
      </c>
      <c r="AY231" s="237" t="s">
        <v>120</v>
      </c>
    </row>
    <row r="232" spans="2:65" s="1" customFormat="1" ht="25.5" customHeight="1">
      <c r="B232" s="40"/>
      <c r="C232" s="191" t="s">
        <v>313</v>
      </c>
      <c r="D232" s="191" t="s">
        <v>123</v>
      </c>
      <c r="E232" s="192" t="s">
        <v>314</v>
      </c>
      <c r="F232" s="193" t="s">
        <v>315</v>
      </c>
      <c r="G232" s="194" t="s">
        <v>316</v>
      </c>
      <c r="H232" s="195">
        <v>2.294</v>
      </c>
      <c r="I232" s="196"/>
      <c r="J232" s="197">
        <f>ROUND(I232*H232,2)</f>
        <v>0</v>
      </c>
      <c r="K232" s="193" t="s">
        <v>127</v>
      </c>
      <c r="L232" s="60"/>
      <c r="M232" s="198" t="s">
        <v>21</v>
      </c>
      <c r="N232" s="199" t="s">
        <v>43</v>
      </c>
      <c r="O232" s="41"/>
      <c r="P232" s="200">
        <f>O232*H232</f>
        <v>0</v>
      </c>
      <c r="Q232" s="200">
        <v>0</v>
      </c>
      <c r="R232" s="200">
        <f>Q232*H232</f>
        <v>0</v>
      </c>
      <c r="S232" s="200">
        <v>2.2000000000000002</v>
      </c>
      <c r="T232" s="201">
        <f>S232*H232</f>
        <v>5.0468000000000002</v>
      </c>
      <c r="AR232" s="23" t="s">
        <v>134</v>
      </c>
      <c r="AT232" s="23" t="s">
        <v>123</v>
      </c>
      <c r="AU232" s="23" t="s">
        <v>82</v>
      </c>
      <c r="AY232" s="23" t="s">
        <v>120</v>
      </c>
      <c r="BE232" s="202">
        <f>IF(N232="základní",J232,0)</f>
        <v>0</v>
      </c>
      <c r="BF232" s="202">
        <f>IF(N232="snížená",J232,0)</f>
        <v>0</v>
      </c>
      <c r="BG232" s="202">
        <f>IF(N232="zákl. přenesená",J232,0)</f>
        <v>0</v>
      </c>
      <c r="BH232" s="202">
        <f>IF(N232="sníž. přenesená",J232,0)</f>
        <v>0</v>
      </c>
      <c r="BI232" s="202">
        <f>IF(N232="nulová",J232,0)</f>
        <v>0</v>
      </c>
      <c r="BJ232" s="23" t="s">
        <v>80</v>
      </c>
      <c r="BK232" s="202">
        <f>ROUND(I232*H232,2)</f>
        <v>0</v>
      </c>
      <c r="BL232" s="23" t="s">
        <v>134</v>
      </c>
      <c r="BM232" s="23" t="s">
        <v>317</v>
      </c>
    </row>
    <row r="233" spans="2:65" s="1" customFormat="1" ht="13.5">
      <c r="B233" s="40"/>
      <c r="C233" s="62"/>
      <c r="D233" s="203" t="s">
        <v>130</v>
      </c>
      <c r="E233" s="62"/>
      <c r="F233" s="204" t="s">
        <v>318</v>
      </c>
      <c r="G233" s="62"/>
      <c r="H233" s="62"/>
      <c r="I233" s="162"/>
      <c r="J233" s="62"/>
      <c r="K233" s="62"/>
      <c r="L233" s="60"/>
      <c r="M233" s="205"/>
      <c r="N233" s="41"/>
      <c r="O233" s="41"/>
      <c r="P233" s="41"/>
      <c r="Q233" s="41"/>
      <c r="R233" s="41"/>
      <c r="S233" s="41"/>
      <c r="T233" s="77"/>
      <c r="AT233" s="23" t="s">
        <v>130</v>
      </c>
      <c r="AU233" s="23" t="s">
        <v>82</v>
      </c>
    </row>
    <row r="234" spans="2:65" s="11" customFormat="1" ht="13.5">
      <c r="B234" s="206"/>
      <c r="C234" s="207"/>
      <c r="D234" s="203" t="s">
        <v>131</v>
      </c>
      <c r="E234" s="208" t="s">
        <v>21</v>
      </c>
      <c r="F234" s="209" t="s">
        <v>319</v>
      </c>
      <c r="G234" s="207"/>
      <c r="H234" s="208" t="s">
        <v>21</v>
      </c>
      <c r="I234" s="210"/>
      <c r="J234" s="207"/>
      <c r="K234" s="207"/>
      <c r="L234" s="211"/>
      <c r="M234" s="212"/>
      <c r="N234" s="213"/>
      <c r="O234" s="213"/>
      <c r="P234" s="213"/>
      <c r="Q234" s="213"/>
      <c r="R234" s="213"/>
      <c r="S234" s="213"/>
      <c r="T234" s="214"/>
      <c r="AT234" s="215" t="s">
        <v>131</v>
      </c>
      <c r="AU234" s="215" t="s">
        <v>82</v>
      </c>
      <c r="AV234" s="11" t="s">
        <v>80</v>
      </c>
      <c r="AW234" s="11" t="s">
        <v>35</v>
      </c>
      <c r="AX234" s="11" t="s">
        <v>72</v>
      </c>
      <c r="AY234" s="215" t="s">
        <v>120</v>
      </c>
    </row>
    <row r="235" spans="2:65" s="12" customFormat="1" ht="13.5">
      <c r="B235" s="216"/>
      <c r="C235" s="217"/>
      <c r="D235" s="203" t="s">
        <v>131</v>
      </c>
      <c r="E235" s="218" t="s">
        <v>21</v>
      </c>
      <c r="F235" s="219" t="s">
        <v>320</v>
      </c>
      <c r="G235" s="217"/>
      <c r="H235" s="220">
        <v>0.49</v>
      </c>
      <c r="I235" s="221"/>
      <c r="J235" s="217"/>
      <c r="K235" s="217"/>
      <c r="L235" s="222"/>
      <c r="M235" s="223"/>
      <c r="N235" s="224"/>
      <c r="O235" s="224"/>
      <c r="P235" s="224"/>
      <c r="Q235" s="224"/>
      <c r="R235" s="224"/>
      <c r="S235" s="224"/>
      <c r="T235" s="225"/>
      <c r="AT235" s="226" t="s">
        <v>131</v>
      </c>
      <c r="AU235" s="226" t="s">
        <v>82</v>
      </c>
      <c r="AV235" s="12" t="s">
        <v>82</v>
      </c>
      <c r="AW235" s="12" t="s">
        <v>35</v>
      </c>
      <c r="AX235" s="12" t="s">
        <v>72</v>
      </c>
      <c r="AY235" s="226" t="s">
        <v>120</v>
      </c>
    </row>
    <row r="236" spans="2:65" s="12" customFormat="1" ht="13.5">
      <c r="B236" s="216"/>
      <c r="C236" s="217"/>
      <c r="D236" s="203" t="s">
        <v>131</v>
      </c>
      <c r="E236" s="218" t="s">
        <v>21</v>
      </c>
      <c r="F236" s="219" t="s">
        <v>321</v>
      </c>
      <c r="G236" s="217"/>
      <c r="H236" s="220">
        <v>0.82299999999999995</v>
      </c>
      <c r="I236" s="221"/>
      <c r="J236" s="217"/>
      <c r="K236" s="217"/>
      <c r="L236" s="222"/>
      <c r="M236" s="223"/>
      <c r="N236" s="224"/>
      <c r="O236" s="224"/>
      <c r="P236" s="224"/>
      <c r="Q236" s="224"/>
      <c r="R236" s="224"/>
      <c r="S236" s="224"/>
      <c r="T236" s="225"/>
      <c r="AT236" s="226" t="s">
        <v>131</v>
      </c>
      <c r="AU236" s="226" t="s">
        <v>82</v>
      </c>
      <c r="AV236" s="12" t="s">
        <v>82</v>
      </c>
      <c r="AW236" s="12" t="s">
        <v>35</v>
      </c>
      <c r="AX236" s="12" t="s">
        <v>72</v>
      </c>
      <c r="AY236" s="226" t="s">
        <v>120</v>
      </c>
    </row>
    <row r="237" spans="2:65" s="12" customFormat="1" ht="40.5">
      <c r="B237" s="216"/>
      <c r="C237" s="217"/>
      <c r="D237" s="203" t="s">
        <v>131</v>
      </c>
      <c r="E237" s="218" t="s">
        <v>21</v>
      </c>
      <c r="F237" s="219" t="s">
        <v>322</v>
      </c>
      <c r="G237" s="217"/>
      <c r="H237" s="220">
        <v>0.98099999999999998</v>
      </c>
      <c r="I237" s="221"/>
      <c r="J237" s="217"/>
      <c r="K237" s="217"/>
      <c r="L237" s="222"/>
      <c r="M237" s="223"/>
      <c r="N237" s="224"/>
      <c r="O237" s="224"/>
      <c r="P237" s="224"/>
      <c r="Q237" s="224"/>
      <c r="R237" s="224"/>
      <c r="S237" s="224"/>
      <c r="T237" s="225"/>
      <c r="AT237" s="226" t="s">
        <v>131</v>
      </c>
      <c r="AU237" s="226" t="s">
        <v>82</v>
      </c>
      <c r="AV237" s="12" t="s">
        <v>82</v>
      </c>
      <c r="AW237" s="12" t="s">
        <v>35</v>
      </c>
      <c r="AX237" s="12" t="s">
        <v>72</v>
      </c>
      <c r="AY237" s="226" t="s">
        <v>120</v>
      </c>
    </row>
    <row r="238" spans="2:65" s="13" customFormat="1" ht="13.5">
      <c r="B238" s="227"/>
      <c r="C238" s="228"/>
      <c r="D238" s="203" t="s">
        <v>131</v>
      </c>
      <c r="E238" s="229" t="s">
        <v>21</v>
      </c>
      <c r="F238" s="230" t="s">
        <v>133</v>
      </c>
      <c r="G238" s="228"/>
      <c r="H238" s="231">
        <v>2.294</v>
      </c>
      <c r="I238" s="232"/>
      <c r="J238" s="228"/>
      <c r="K238" s="228"/>
      <c r="L238" s="233"/>
      <c r="M238" s="234"/>
      <c r="N238" s="235"/>
      <c r="O238" s="235"/>
      <c r="P238" s="235"/>
      <c r="Q238" s="235"/>
      <c r="R238" s="235"/>
      <c r="S238" s="235"/>
      <c r="T238" s="236"/>
      <c r="AT238" s="237" t="s">
        <v>131</v>
      </c>
      <c r="AU238" s="237" t="s">
        <v>82</v>
      </c>
      <c r="AV238" s="13" t="s">
        <v>134</v>
      </c>
      <c r="AW238" s="13" t="s">
        <v>35</v>
      </c>
      <c r="AX238" s="13" t="s">
        <v>80</v>
      </c>
      <c r="AY238" s="237" t="s">
        <v>120</v>
      </c>
    </row>
    <row r="239" spans="2:65" s="1" customFormat="1" ht="25.5" customHeight="1">
      <c r="B239" s="40"/>
      <c r="C239" s="191" t="s">
        <v>323</v>
      </c>
      <c r="D239" s="191" t="s">
        <v>123</v>
      </c>
      <c r="E239" s="192" t="s">
        <v>324</v>
      </c>
      <c r="F239" s="193" t="s">
        <v>325</v>
      </c>
      <c r="G239" s="194" t="s">
        <v>177</v>
      </c>
      <c r="H239" s="195">
        <v>54.85</v>
      </c>
      <c r="I239" s="196"/>
      <c r="J239" s="197">
        <f>ROUND(I239*H239,2)</f>
        <v>0</v>
      </c>
      <c r="K239" s="193" t="s">
        <v>127</v>
      </c>
      <c r="L239" s="60"/>
      <c r="M239" s="198" t="s">
        <v>21</v>
      </c>
      <c r="N239" s="199" t="s">
        <v>43</v>
      </c>
      <c r="O239" s="41"/>
      <c r="P239" s="200">
        <f>O239*H239</f>
        <v>0</v>
      </c>
      <c r="Q239" s="200">
        <v>0</v>
      </c>
      <c r="R239" s="200">
        <f>Q239*H239</f>
        <v>0</v>
      </c>
      <c r="S239" s="200">
        <v>3.5000000000000003E-2</v>
      </c>
      <c r="T239" s="201">
        <f>S239*H239</f>
        <v>1.9197500000000003</v>
      </c>
      <c r="AR239" s="23" t="s">
        <v>134</v>
      </c>
      <c r="AT239" s="23" t="s">
        <v>123</v>
      </c>
      <c r="AU239" s="23" t="s">
        <v>82</v>
      </c>
      <c r="AY239" s="23" t="s">
        <v>120</v>
      </c>
      <c r="BE239" s="202">
        <f>IF(N239="základní",J239,0)</f>
        <v>0</v>
      </c>
      <c r="BF239" s="202">
        <f>IF(N239="snížená",J239,0)</f>
        <v>0</v>
      </c>
      <c r="BG239" s="202">
        <f>IF(N239="zákl. přenesená",J239,0)</f>
        <v>0</v>
      </c>
      <c r="BH239" s="202">
        <f>IF(N239="sníž. přenesená",J239,0)</f>
        <v>0</v>
      </c>
      <c r="BI239" s="202">
        <f>IF(N239="nulová",J239,0)</f>
        <v>0</v>
      </c>
      <c r="BJ239" s="23" t="s">
        <v>80</v>
      </c>
      <c r="BK239" s="202">
        <f>ROUND(I239*H239,2)</f>
        <v>0</v>
      </c>
      <c r="BL239" s="23" t="s">
        <v>134</v>
      </c>
      <c r="BM239" s="23" t="s">
        <v>326</v>
      </c>
    </row>
    <row r="240" spans="2:65" s="1" customFormat="1" ht="27">
      <c r="B240" s="40"/>
      <c r="C240" s="62"/>
      <c r="D240" s="203" t="s">
        <v>130</v>
      </c>
      <c r="E240" s="62"/>
      <c r="F240" s="204" t="s">
        <v>327</v>
      </c>
      <c r="G240" s="62"/>
      <c r="H240" s="62"/>
      <c r="I240" s="162"/>
      <c r="J240" s="62"/>
      <c r="K240" s="62"/>
      <c r="L240" s="60"/>
      <c r="M240" s="205"/>
      <c r="N240" s="41"/>
      <c r="O240" s="41"/>
      <c r="P240" s="41"/>
      <c r="Q240" s="41"/>
      <c r="R240" s="41"/>
      <c r="S240" s="41"/>
      <c r="T240" s="77"/>
      <c r="AT240" s="23" t="s">
        <v>130</v>
      </c>
      <c r="AU240" s="23" t="s">
        <v>82</v>
      </c>
    </row>
    <row r="241" spans="2:65" s="1" customFormat="1" ht="27">
      <c r="B241" s="40"/>
      <c r="C241" s="62"/>
      <c r="D241" s="203" t="s">
        <v>213</v>
      </c>
      <c r="E241" s="62"/>
      <c r="F241" s="241" t="s">
        <v>328</v>
      </c>
      <c r="G241" s="62"/>
      <c r="H241" s="62"/>
      <c r="I241" s="162"/>
      <c r="J241" s="62"/>
      <c r="K241" s="62"/>
      <c r="L241" s="60"/>
      <c r="M241" s="205"/>
      <c r="N241" s="41"/>
      <c r="O241" s="41"/>
      <c r="P241" s="41"/>
      <c r="Q241" s="41"/>
      <c r="R241" s="41"/>
      <c r="S241" s="41"/>
      <c r="T241" s="77"/>
      <c r="AT241" s="23" t="s">
        <v>213</v>
      </c>
      <c r="AU241" s="23" t="s">
        <v>82</v>
      </c>
    </row>
    <row r="242" spans="2:65" s="11" customFormat="1" ht="13.5">
      <c r="B242" s="206"/>
      <c r="C242" s="207"/>
      <c r="D242" s="203" t="s">
        <v>131</v>
      </c>
      <c r="E242" s="208" t="s">
        <v>21</v>
      </c>
      <c r="F242" s="209" t="s">
        <v>319</v>
      </c>
      <c r="G242" s="207"/>
      <c r="H242" s="208" t="s">
        <v>21</v>
      </c>
      <c r="I242" s="210"/>
      <c r="J242" s="207"/>
      <c r="K242" s="207"/>
      <c r="L242" s="211"/>
      <c r="M242" s="212"/>
      <c r="N242" s="213"/>
      <c r="O242" s="213"/>
      <c r="P242" s="213"/>
      <c r="Q242" s="213"/>
      <c r="R242" s="213"/>
      <c r="S242" s="213"/>
      <c r="T242" s="214"/>
      <c r="AT242" s="215" t="s">
        <v>131</v>
      </c>
      <c r="AU242" s="215" t="s">
        <v>82</v>
      </c>
      <c r="AV242" s="11" t="s">
        <v>80</v>
      </c>
      <c r="AW242" s="11" t="s">
        <v>35</v>
      </c>
      <c r="AX242" s="11" t="s">
        <v>72</v>
      </c>
      <c r="AY242" s="215" t="s">
        <v>120</v>
      </c>
    </row>
    <row r="243" spans="2:65" s="11" customFormat="1" ht="13.5">
      <c r="B243" s="206"/>
      <c r="C243" s="207"/>
      <c r="D243" s="203" t="s">
        <v>131</v>
      </c>
      <c r="E243" s="208" t="s">
        <v>21</v>
      </c>
      <c r="F243" s="209" t="s">
        <v>329</v>
      </c>
      <c r="G243" s="207"/>
      <c r="H243" s="208" t="s">
        <v>21</v>
      </c>
      <c r="I243" s="210"/>
      <c r="J243" s="207"/>
      <c r="K243" s="207"/>
      <c r="L243" s="211"/>
      <c r="M243" s="212"/>
      <c r="N243" s="213"/>
      <c r="O243" s="213"/>
      <c r="P243" s="213"/>
      <c r="Q243" s="213"/>
      <c r="R243" s="213"/>
      <c r="S243" s="213"/>
      <c r="T243" s="214"/>
      <c r="AT243" s="215" t="s">
        <v>131</v>
      </c>
      <c r="AU243" s="215" t="s">
        <v>82</v>
      </c>
      <c r="AV243" s="11" t="s">
        <v>80</v>
      </c>
      <c r="AW243" s="11" t="s">
        <v>35</v>
      </c>
      <c r="AX243" s="11" t="s">
        <v>72</v>
      </c>
      <c r="AY243" s="215" t="s">
        <v>120</v>
      </c>
    </row>
    <row r="244" spans="2:65" s="12" customFormat="1" ht="40.5">
      <c r="B244" s="216"/>
      <c r="C244" s="217"/>
      <c r="D244" s="203" t="s">
        <v>131</v>
      </c>
      <c r="E244" s="218" t="s">
        <v>21</v>
      </c>
      <c r="F244" s="219" t="s">
        <v>330</v>
      </c>
      <c r="G244" s="217"/>
      <c r="H244" s="220">
        <v>54.85</v>
      </c>
      <c r="I244" s="221"/>
      <c r="J244" s="217"/>
      <c r="K244" s="217"/>
      <c r="L244" s="222"/>
      <c r="M244" s="223"/>
      <c r="N244" s="224"/>
      <c r="O244" s="224"/>
      <c r="P244" s="224"/>
      <c r="Q244" s="224"/>
      <c r="R244" s="224"/>
      <c r="S244" s="224"/>
      <c r="T244" s="225"/>
      <c r="AT244" s="226" t="s">
        <v>131</v>
      </c>
      <c r="AU244" s="226" t="s">
        <v>82</v>
      </c>
      <c r="AV244" s="12" t="s">
        <v>82</v>
      </c>
      <c r="AW244" s="12" t="s">
        <v>35</v>
      </c>
      <c r="AX244" s="12" t="s">
        <v>72</v>
      </c>
      <c r="AY244" s="226" t="s">
        <v>120</v>
      </c>
    </row>
    <row r="245" spans="2:65" s="13" customFormat="1" ht="13.5">
      <c r="B245" s="227"/>
      <c r="C245" s="228"/>
      <c r="D245" s="203" t="s">
        <v>131</v>
      </c>
      <c r="E245" s="229" t="s">
        <v>21</v>
      </c>
      <c r="F245" s="230" t="s">
        <v>133</v>
      </c>
      <c r="G245" s="228"/>
      <c r="H245" s="231">
        <v>54.85</v>
      </c>
      <c r="I245" s="232"/>
      <c r="J245" s="228"/>
      <c r="K245" s="228"/>
      <c r="L245" s="233"/>
      <c r="M245" s="234"/>
      <c r="N245" s="235"/>
      <c r="O245" s="235"/>
      <c r="P245" s="235"/>
      <c r="Q245" s="235"/>
      <c r="R245" s="235"/>
      <c r="S245" s="235"/>
      <c r="T245" s="236"/>
      <c r="AT245" s="237" t="s">
        <v>131</v>
      </c>
      <c r="AU245" s="237" t="s">
        <v>82</v>
      </c>
      <c r="AV245" s="13" t="s">
        <v>134</v>
      </c>
      <c r="AW245" s="13" t="s">
        <v>35</v>
      </c>
      <c r="AX245" s="13" t="s">
        <v>80</v>
      </c>
      <c r="AY245" s="237" t="s">
        <v>120</v>
      </c>
    </row>
    <row r="246" spans="2:65" s="1" customFormat="1" ht="16.5" customHeight="1">
      <c r="B246" s="40"/>
      <c r="C246" s="191" t="s">
        <v>331</v>
      </c>
      <c r="D246" s="191" t="s">
        <v>123</v>
      </c>
      <c r="E246" s="192" t="s">
        <v>332</v>
      </c>
      <c r="F246" s="193" t="s">
        <v>333</v>
      </c>
      <c r="G246" s="194" t="s">
        <v>177</v>
      </c>
      <c r="H246" s="195">
        <v>27.2</v>
      </c>
      <c r="I246" s="196"/>
      <c r="J246" s="197">
        <f>ROUND(I246*H246,2)</f>
        <v>0</v>
      </c>
      <c r="K246" s="193" t="s">
        <v>127</v>
      </c>
      <c r="L246" s="60"/>
      <c r="M246" s="198" t="s">
        <v>21</v>
      </c>
      <c r="N246" s="199" t="s">
        <v>43</v>
      </c>
      <c r="O246" s="41"/>
      <c r="P246" s="200">
        <f>O246*H246</f>
        <v>0</v>
      </c>
      <c r="Q246" s="200">
        <v>0</v>
      </c>
      <c r="R246" s="200">
        <f>Q246*H246</f>
        <v>0</v>
      </c>
      <c r="S246" s="200">
        <v>7.5999999999999998E-2</v>
      </c>
      <c r="T246" s="201">
        <f>S246*H246</f>
        <v>2.0671999999999997</v>
      </c>
      <c r="AR246" s="23" t="s">
        <v>134</v>
      </c>
      <c r="AT246" s="23" t="s">
        <v>123</v>
      </c>
      <c r="AU246" s="23" t="s">
        <v>82</v>
      </c>
      <c r="AY246" s="23" t="s">
        <v>120</v>
      </c>
      <c r="BE246" s="202">
        <f>IF(N246="základní",J246,0)</f>
        <v>0</v>
      </c>
      <c r="BF246" s="202">
        <f>IF(N246="snížená",J246,0)</f>
        <v>0</v>
      </c>
      <c r="BG246" s="202">
        <f>IF(N246="zákl. přenesená",J246,0)</f>
        <v>0</v>
      </c>
      <c r="BH246" s="202">
        <f>IF(N246="sníž. přenesená",J246,0)</f>
        <v>0</v>
      </c>
      <c r="BI246" s="202">
        <f>IF(N246="nulová",J246,0)</f>
        <v>0</v>
      </c>
      <c r="BJ246" s="23" t="s">
        <v>80</v>
      </c>
      <c r="BK246" s="202">
        <f>ROUND(I246*H246,2)</f>
        <v>0</v>
      </c>
      <c r="BL246" s="23" t="s">
        <v>134</v>
      </c>
      <c r="BM246" s="23" t="s">
        <v>334</v>
      </c>
    </row>
    <row r="247" spans="2:65" s="1" customFormat="1" ht="27">
      <c r="B247" s="40"/>
      <c r="C247" s="62"/>
      <c r="D247" s="203" t="s">
        <v>130</v>
      </c>
      <c r="E247" s="62"/>
      <c r="F247" s="204" t="s">
        <v>335</v>
      </c>
      <c r="G247" s="62"/>
      <c r="H247" s="62"/>
      <c r="I247" s="162"/>
      <c r="J247" s="62"/>
      <c r="K247" s="62"/>
      <c r="L247" s="60"/>
      <c r="M247" s="205"/>
      <c r="N247" s="41"/>
      <c r="O247" s="41"/>
      <c r="P247" s="41"/>
      <c r="Q247" s="41"/>
      <c r="R247" s="41"/>
      <c r="S247" s="41"/>
      <c r="T247" s="77"/>
      <c r="AT247" s="23" t="s">
        <v>130</v>
      </c>
      <c r="AU247" s="23" t="s">
        <v>82</v>
      </c>
    </row>
    <row r="248" spans="2:65" s="1" customFormat="1" ht="40.5">
      <c r="B248" s="40"/>
      <c r="C248" s="62"/>
      <c r="D248" s="203" t="s">
        <v>213</v>
      </c>
      <c r="E248" s="62"/>
      <c r="F248" s="241" t="s">
        <v>336</v>
      </c>
      <c r="G248" s="62"/>
      <c r="H248" s="62"/>
      <c r="I248" s="162"/>
      <c r="J248" s="62"/>
      <c r="K248" s="62"/>
      <c r="L248" s="60"/>
      <c r="M248" s="205"/>
      <c r="N248" s="41"/>
      <c r="O248" s="41"/>
      <c r="P248" s="41"/>
      <c r="Q248" s="41"/>
      <c r="R248" s="41"/>
      <c r="S248" s="41"/>
      <c r="T248" s="77"/>
      <c r="AT248" s="23" t="s">
        <v>213</v>
      </c>
      <c r="AU248" s="23" t="s">
        <v>82</v>
      </c>
    </row>
    <row r="249" spans="2:65" s="11" customFormat="1" ht="13.5">
      <c r="B249" s="206"/>
      <c r="C249" s="207"/>
      <c r="D249" s="203" t="s">
        <v>131</v>
      </c>
      <c r="E249" s="208" t="s">
        <v>21</v>
      </c>
      <c r="F249" s="209" t="s">
        <v>319</v>
      </c>
      <c r="G249" s="207"/>
      <c r="H249" s="208" t="s">
        <v>21</v>
      </c>
      <c r="I249" s="210"/>
      <c r="J249" s="207"/>
      <c r="K249" s="207"/>
      <c r="L249" s="211"/>
      <c r="M249" s="212"/>
      <c r="N249" s="213"/>
      <c r="O249" s="213"/>
      <c r="P249" s="213"/>
      <c r="Q249" s="213"/>
      <c r="R249" s="213"/>
      <c r="S249" s="213"/>
      <c r="T249" s="214"/>
      <c r="AT249" s="215" t="s">
        <v>131</v>
      </c>
      <c r="AU249" s="215" t="s">
        <v>82</v>
      </c>
      <c r="AV249" s="11" t="s">
        <v>80</v>
      </c>
      <c r="AW249" s="11" t="s">
        <v>35</v>
      </c>
      <c r="AX249" s="11" t="s">
        <v>72</v>
      </c>
      <c r="AY249" s="215" t="s">
        <v>120</v>
      </c>
    </row>
    <row r="250" spans="2:65" s="12" customFormat="1" ht="13.5">
      <c r="B250" s="216"/>
      <c r="C250" s="217"/>
      <c r="D250" s="203" t="s">
        <v>131</v>
      </c>
      <c r="E250" s="218" t="s">
        <v>21</v>
      </c>
      <c r="F250" s="219" t="s">
        <v>337</v>
      </c>
      <c r="G250" s="217"/>
      <c r="H250" s="220">
        <v>27.2</v>
      </c>
      <c r="I250" s="221"/>
      <c r="J250" s="217"/>
      <c r="K250" s="217"/>
      <c r="L250" s="222"/>
      <c r="M250" s="223"/>
      <c r="N250" s="224"/>
      <c r="O250" s="224"/>
      <c r="P250" s="224"/>
      <c r="Q250" s="224"/>
      <c r="R250" s="224"/>
      <c r="S250" s="224"/>
      <c r="T250" s="225"/>
      <c r="AT250" s="226" t="s">
        <v>131</v>
      </c>
      <c r="AU250" s="226" t="s">
        <v>82</v>
      </c>
      <c r="AV250" s="12" t="s">
        <v>82</v>
      </c>
      <c r="AW250" s="12" t="s">
        <v>35</v>
      </c>
      <c r="AX250" s="12" t="s">
        <v>72</v>
      </c>
      <c r="AY250" s="226" t="s">
        <v>120</v>
      </c>
    </row>
    <row r="251" spans="2:65" s="13" customFormat="1" ht="13.5">
      <c r="B251" s="227"/>
      <c r="C251" s="228"/>
      <c r="D251" s="203" t="s">
        <v>131</v>
      </c>
      <c r="E251" s="229" t="s">
        <v>21</v>
      </c>
      <c r="F251" s="230" t="s">
        <v>133</v>
      </c>
      <c r="G251" s="228"/>
      <c r="H251" s="231">
        <v>27.2</v>
      </c>
      <c r="I251" s="232"/>
      <c r="J251" s="228"/>
      <c r="K251" s="228"/>
      <c r="L251" s="233"/>
      <c r="M251" s="234"/>
      <c r="N251" s="235"/>
      <c r="O251" s="235"/>
      <c r="P251" s="235"/>
      <c r="Q251" s="235"/>
      <c r="R251" s="235"/>
      <c r="S251" s="235"/>
      <c r="T251" s="236"/>
      <c r="AT251" s="237" t="s">
        <v>131</v>
      </c>
      <c r="AU251" s="237" t="s">
        <v>82</v>
      </c>
      <c r="AV251" s="13" t="s">
        <v>134</v>
      </c>
      <c r="AW251" s="13" t="s">
        <v>35</v>
      </c>
      <c r="AX251" s="13" t="s">
        <v>80</v>
      </c>
      <c r="AY251" s="237" t="s">
        <v>120</v>
      </c>
    </row>
    <row r="252" spans="2:65" s="1" customFormat="1" ht="25.5" customHeight="1">
      <c r="B252" s="40"/>
      <c r="C252" s="191" t="s">
        <v>338</v>
      </c>
      <c r="D252" s="191" t="s">
        <v>123</v>
      </c>
      <c r="E252" s="192" t="s">
        <v>339</v>
      </c>
      <c r="F252" s="193" t="s">
        <v>340</v>
      </c>
      <c r="G252" s="194" t="s">
        <v>177</v>
      </c>
      <c r="H252" s="195">
        <v>185.74</v>
      </c>
      <c r="I252" s="196"/>
      <c r="J252" s="197">
        <f>ROUND(I252*H252,2)</f>
        <v>0</v>
      </c>
      <c r="K252" s="193" t="s">
        <v>127</v>
      </c>
      <c r="L252" s="60"/>
      <c r="M252" s="198" t="s">
        <v>21</v>
      </c>
      <c r="N252" s="199" t="s">
        <v>43</v>
      </c>
      <c r="O252" s="41"/>
      <c r="P252" s="200">
        <f>O252*H252</f>
        <v>0</v>
      </c>
      <c r="Q252" s="200">
        <v>0</v>
      </c>
      <c r="R252" s="200">
        <f>Q252*H252</f>
        <v>0</v>
      </c>
      <c r="S252" s="200">
        <v>4.5999999999999999E-2</v>
      </c>
      <c r="T252" s="201">
        <f>S252*H252</f>
        <v>8.5440400000000007</v>
      </c>
      <c r="AR252" s="23" t="s">
        <v>134</v>
      </c>
      <c r="AT252" s="23" t="s">
        <v>123</v>
      </c>
      <c r="AU252" s="23" t="s">
        <v>82</v>
      </c>
      <c r="AY252" s="23" t="s">
        <v>120</v>
      </c>
      <c r="BE252" s="202">
        <f>IF(N252="základní",J252,0)</f>
        <v>0</v>
      </c>
      <c r="BF252" s="202">
        <f>IF(N252="snížená",J252,0)</f>
        <v>0</v>
      </c>
      <c r="BG252" s="202">
        <f>IF(N252="zákl. přenesená",J252,0)</f>
        <v>0</v>
      </c>
      <c r="BH252" s="202">
        <f>IF(N252="sníž. přenesená",J252,0)</f>
        <v>0</v>
      </c>
      <c r="BI252" s="202">
        <f>IF(N252="nulová",J252,0)</f>
        <v>0</v>
      </c>
      <c r="BJ252" s="23" t="s">
        <v>80</v>
      </c>
      <c r="BK252" s="202">
        <f>ROUND(I252*H252,2)</f>
        <v>0</v>
      </c>
      <c r="BL252" s="23" t="s">
        <v>134</v>
      </c>
      <c r="BM252" s="23" t="s">
        <v>341</v>
      </c>
    </row>
    <row r="253" spans="2:65" s="1" customFormat="1" ht="27">
      <c r="B253" s="40"/>
      <c r="C253" s="62"/>
      <c r="D253" s="203" t="s">
        <v>130</v>
      </c>
      <c r="E253" s="62"/>
      <c r="F253" s="204" t="s">
        <v>342</v>
      </c>
      <c r="G253" s="62"/>
      <c r="H253" s="62"/>
      <c r="I253" s="162"/>
      <c r="J253" s="62"/>
      <c r="K253" s="62"/>
      <c r="L253" s="60"/>
      <c r="M253" s="205"/>
      <c r="N253" s="41"/>
      <c r="O253" s="41"/>
      <c r="P253" s="41"/>
      <c r="Q253" s="41"/>
      <c r="R253" s="41"/>
      <c r="S253" s="41"/>
      <c r="T253" s="77"/>
      <c r="AT253" s="23" t="s">
        <v>130</v>
      </c>
      <c r="AU253" s="23" t="s">
        <v>82</v>
      </c>
    </row>
    <row r="254" spans="2:65" s="1" customFormat="1" ht="27">
      <c r="B254" s="40"/>
      <c r="C254" s="62"/>
      <c r="D254" s="203" t="s">
        <v>213</v>
      </c>
      <c r="E254" s="62"/>
      <c r="F254" s="241" t="s">
        <v>343</v>
      </c>
      <c r="G254" s="62"/>
      <c r="H254" s="62"/>
      <c r="I254" s="162"/>
      <c r="J254" s="62"/>
      <c r="K254" s="62"/>
      <c r="L254" s="60"/>
      <c r="M254" s="205"/>
      <c r="N254" s="41"/>
      <c r="O254" s="41"/>
      <c r="P254" s="41"/>
      <c r="Q254" s="41"/>
      <c r="R254" s="41"/>
      <c r="S254" s="41"/>
      <c r="T254" s="77"/>
      <c r="AT254" s="23" t="s">
        <v>213</v>
      </c>
      <c r="AU254" s="23" t="s">
        <v>82</v>
      </c>
    </row>
    <row r="255" spans="2:65" s="11" customFormat="1" ht="13.5">
      <c r="B255" s="206"/>
      <c r="C255" s="207"/>
      <c r="D255" s="203" t="s">
        <v>131</v>
      </c>
      <c r="E255" s="208" t="s">
        <v>21</v>
      </c>
      <c r="F255" s="209" t="s">
        <v>319</v>
      </c>
      <c r="G255" s="207"/>
      <c r="H255" s="208" t="s">
        <v>21</v>
      </c>
      <c r="I255" s="210"/>
      <c r="J255" s="207"/>
      <c r="K255" s="207"/>
      <c r="L255" s="211"/>
      <c r="M255" s="212"/>
      <c r="N255" s="213"/>
      <c r="O255" s="213"/>
      <c r="P255" s="213"/>
      <c r="Q255" s="213"/>
      <c r="R255" s="213"/>
      <c r="S255" s="213"/>
      <c r="T255" s="214"/>
      <c r="AT255" s="215" t="s">
        <v>131</v>
      </c>
      <c r="AU255" s="215" t="s">
        <v>82</v>
      </c>
      <c r="AV255" s="11" t="s">
        <v>80</v>
      </c>
      <c r="AW255" s="11" t="s">
        <v>35</v>
      </c>
      <c r="AX255" s="11" t="s">
        <v>72</v>
      </c>
      <c r="AY255" s="215" t="s">
        <v>120</v>
      </c>
    </row>
    <row r="256" spans="2:65" s="11" customFormat="1" ht="13.5">
      <c r="B256" s="206"/>
      <c r="C256" s="207"/>
      <c r="D256" s="203" t="s">
        <v>131</v>
      </c>
      <c r="E256" s="208" t="s">
        <v>21</v>
      </c>
      <c r="F256" s="209" t="s">
        <v>344</v>
      </c>
      <c r="G256" s="207"/>
      <c r="H256" s="208" t="s">
        <v>21</v>
      </c>
      <c r="I256" s="210"/>
      <c r="J256" s="207"/>
      <c r="K256" s="207"/>
      <c r="L256" s="211"/>
      <c r="M256" s="212"/>
      <c r="N256" s="213"/>
      <c r="O256" s="213"/>
      <c r="P256" s="213"/>
      <c r="Q256" s="213"/>
      <c r="R256" s="213"/>
      <c r="S256" s="213"/>
      <c r="T256" s="214"/>
      <c r="AT256" s="215" t="s">
        <v>131</v>
      </c>
      <c r="AU256" s="215" t="s">
        <v>82</v>
      </c>
      <c r="AV256" s="11" t="s">
        <v>80</v>
      </c>
      <c r="AW256" s="11" t="s">
        <v>35</v>
      </c>
      <c r="AX256" s="11" t="s">
        <v>72</v>
      </c>
      <c r="AY256" s="215" t="s">
        <v>120</v>
      </c>
    </row>
    <row r="257" spans="2:65" s="12" customFormat="1" ht="13.5">
      <c r="B257" s="216"/>
      <c r="C257" s="217"/>
      <c r="D257" s="203" t="s">
        <v>131</v>
      </c>
      <c r="E257" s="218" t="s">
        <v>21</v>
      </c>
      <c r="F257" s="219" t="s">
        <v>345</v>
      </c>
      <c r="G257" s="217"/>
      <c r="H257" s="220">
        <v>93.26</v>
      </c>
      <c r="I257" s="221"/>
      <c r="J257" s="217"/>
      <c r="K257" s="217"/>
      <c r="L257" s="222"/>
      <c r="M257" s="223"/>
      <c r="N257" s="224"/>
      <c r="O257" s="224"/>
      <c r="P257" s="224"/>
      <c r="Q257" s="224"/>
      <c r="R257" s="224"/>
      <c r="S257" s="224"/>
      <c r="T257" s="225"/>
      <c r="AT257" s="226" t="s">
        <v>131</v>
      </c>
      <c r="AU257" s="226" t="s">
        <v>82</v>
      </c>
      <c r="AV257" s="12" t="s">
        <v>82</v>
      </c>
      <c r="AW257" s="12" t="s">
        <v>35</v>
      </c>
      <c r="AX257" s="12" t="s">
        <v>72</v>
      </c>
      <c r="AY257" s="226" t="s">
        <v>120</v>
      </c>
    </row>
    <row r="258" spans="2:65" s="12" customFormat="1" ht="13.5">
      <c r="B258" s="216"/>
      <c r="C258" s="217"/>
      <c r="D258" s="203" t="s">
        <v>131</v>
      </c>
      <c r="E258" s="218" t="s">
        <v>21</v>
      </c>
      <c r="F258" s="219" t="s">
        <v>346</v>
      </c>
      <c r="G258" s="217"/>
      <c r="H258" s="220">
        <v>92.08</v>
      </c>
      <c r="I258" s="221"/>
      <c r="J258" s="217"/>
      <c r="K258" s="217"/>
      <c r="L258" s="222"/>
      <c r="M258" s="223"/>
      <c r="N258" s="224"/>
      <c r="O258" s="224"/>
      <c r="P258" s="224"/>
      <c r="Q258" s="224"/>
      <c r="R258" s="224"/>
      <c r="S258" s="224"/>
      <c r="T258" s="225"/>
      <c r="AT258" s="226" t="s">
        <v>131</v>
      </c>
      <c r="AU258" s="226" t="s">
        <v>82</v>
      </c>
      <c r="AV258" s="12" t="s">
        <v>82</v>
      </c>
      <c r="AW258" s="12" t="s">
        <v>35</v>
      </c>
      <c r="AX258" s="12" t="s">
        <v>72</v>
      </c>
      <c r="AY258" s="226" t="s">
        <v>120</v>
      </c>
    </row>
    <row r="259" spans="2:65" s="12" customFormat="1" ht="13.5">
      <c r="B259" s="216"/>
      <c r="C259" s="217"/>
      <c r="D259" s="203" t="s">
        <v>131</v>
      </c>
      <c r="E259" s="218" t="s">
        <v>21</v>
      </c>
      <c r="F259" s="219" t="s">
        <v>347</v>
      </c>
      <c r="G259" s="217"/>
      <c r="H259" s="220">
        <v>-3.6</v>
      </c>
      <c r="I259" s="221"/>
      <c r="J259" s="217"/>
      <c r="K259" s="217"/>
      <c r="L259" s="222"/>
      <c r="M259" s="223"/>
      <c r="N259" s="224"/>
      <c r="O259" s="224"/>
      <c r="P259" s="224"/>
      <c r="Q259" s="224"/>
      <c r="R259" s="224"/>
      <c r="S259" s="224"/>
      <c r="T259" s="225"/>
      <c r="AT259" s="226" t="s">
        <v>131</v>
      </c>
      <c r="AU259" s="226" t="s">
        <v>82</v>
      </c>
      <c r="AV259" s="12" t="s">
        <v>82</v>
      </c>
      <c r="AW259" s="12" t="s">
        <v>35</v>
      </c>
      <c r="AX259" s="12" t="s">
        <v>72</v>
      </c>
      <c r="AY259" s="226" t="s">
        <v>120</v>
      </c>
    </row>
    <row r="260" spans="2:65" s="12" customFormat="1" ht="13.5">
      <c r="B260" s="216"/>
      <c r="C260" s="217"/>
      <c r="D260" s="203" t="s">
        <v>131</v>
      </c>
      <c r="E260" s="218" t="s">
        <v>21</v>
      </c>
      <c r="F260" s="219" t="s">
        <v>348</v>
      </c>
      <c r="G260" s="217"/>
      <c r="H260" s="220">
        <v>4</v>
      </c>
      <c r="I260" s="221"/>
      <c r="J260" s="217"/>
      <c r="K260" s="217"/>
      <c r="L260" s="222"/>
      <c r="M260" s="223"/>
      <c r="N260" s="224"/>
      <c r="O260" s="224"/>
      <c r="P260" s="224"/>
      <c r="Q260" s="224"/>
      <c r="R260" s="224"/>
      <c r="S260" s="224"/>
      <c r="T260" s="225"/>
      <c r="AT260" s="226" t="s">
        <v>131</v>
      </c>
      <c r="AU260" s="226" t="s">
        <v>82</v>
      </c>
      <c r="AV260" s="12" t="s">
        <v>82</v>
      </c>
      <c r="AW260" s="12" t="s">
        <v>35</v>
      </c>
      <c r="AX260" s="12" t="s">
        <v>72</v>
      </c>
      <c r="AY260" s="226" t="s">
        <v>120</v>
      </c>
    </row>
    <row r="261" spans="2:65" s="13" customFormat="1" ht="13.5">
      <c r="B261" s="227"/>
      <c r="C261" s="228"/>
      <c r="D261" s="203" t="s">
        <v>131</v>
      </c>
      <c r="E261" s="229" t="s">
        <v>21</v>
      </c>
      <c r="F261" s="230" t="s">
        <v>133</v>
      </c>
      <c r="G261" s="228"/>
      <c r="H261" s="231">
        <v>185.74</v>
      </c>
      <c r="I261" s="232"/>
      <c r="J261" s="228"/>
      <c r="K261" s="228"/>
      <c r="L261" s="233"/>
      <c r="M261" s="234"/>
      <c r="N261" s="235"/>
      <c r="O261" s="235"/>
      <c r="P261" s="235"/>
      <c r="Q261" s="235"/>
      <c r="R261" s="235"/>
      <c r="S261" s="235"/>
      <c r="T261" s="236"/>
      <c r="AT261" s="237" t="s">
        <v>131</v>
      </c>
      <c r="AU261" s="237" t="s">
        <v>82</v>
      </c>
      <c r="AV261" s="13" t="s">
        <v>134</v>
      </c>
      <c r="AW261" s="13" t="s">
        <v>35</v>
      </c>
      <c r="AX261" s="13" t="s">
        <v>80</v>
      </c>
      <c r="AY261" s="237" t="s">
        <v>120</v>
      </c>
    </row>
    <row r="262" spans="2:65" s="1" customFormat="1" ht="16.5" customHeight="1">
      <c r="B262" s="40"/>
      <c r="C262" s="191" t="s">
        <v>349</v>
      </c>
      <c r="D262" s="191" t="s">
        <v>123</v>
      </c>
      <c r="E262" s="192" t="s">
        <v>350</v>
      </c>
      <c r="F262" s="193" t="s">
        <v>351</v>
      </c>
      <c r="G262" s="194" t="s">
        <v>177</v>
      </c>
      <c r="H262" s="195">
        <v>416.4</v>
      </c>
      <c r="I262" s="196"/>
      <c r="J262" s="197">
        <f>ROUND(I262*H262,2)</f>
        <v>0</v>
      </c>
      <c r="K262" s="193" t="s">
        <v>127</v>
      </c>
      <c r="L262" s="60"/>
      <c r="M262" s="198" t="s">
        <v>21</v>
      </c>
      <c r="N262" s="199" t="s">
        <v>43</v>
      </c>
      <c r="O262" s="41"/>
      <c r="P262" s="200">
        <f>O262*H262</f>
        <v>0</v>
      </c>
      <c r="Q262" s="200">
        <v>0</v>
      </c>
      <c r="R262" s="200">
        <f>Q262*H262</f>
        <v>0</v>
      </c>
      <c r="S262" s="200">
        <v>6.0999999999999999E-2</v>
      </c>
      <c r="T262" s="201">
        <f>S262*H262</f>
        <v>25.400399999999998</v>
      </c>
      <c r="AR262" s="23" t="s">
        <v>134</v>
      </c>
      <c r="AT262" s="23" t="s">
        <v>123</v>
      </c>
      <c r="AU262" s="23" t="s">
        <v>82</v>
      </c>
      <c r="AY262" s="23" t="s">
        <v>120</v>
      </c>
      <c r="BE262" s="202">
        <f>IF(N262="základní",J262,0)</f>
        <v>0</v>
      </c>
      <c r="BF262" s="202">
        <f>IF(N262="snížená",J262,0)</f>
        <v>0</v>
      </c>
      <c r="BG262" s="202">
        <f>IF(N262="zákl. přenesená",J262,0)</f>
        <v>0</v>
      </c>
      <c r="BH262" s="202">
        <f>IF(N262="sníž. přenesená",J262,0)</f>
        <v>0</v>
      </c>
      <c r="BI262" s="202">
        <f>IF(N262="nulová",J262,0)</f>
        <v>0</v>
      </c>
      <c r="BJ262" s="23" t="s">
        <v>80</v>
      </c>
      <c r="BK262" s="202">
        <f>ROUND(I262*H262,2)</f>
        <v>0</v>
      </c>
      <c r="BL262" s="23" t="s">
        <v>134</v>
      </c>
      <c r="BM262" s="23" t="s">
        <v>352</v>
      </c>
    </row>
    <row r="263" spans="2:65" s="1" customFormat="1" ht="13.5">
      <c r="B263" s="40"/>
      <c r="C263" s="62"/>
      <c r="D263" s="203" t="s">
        <v>130</v>
      </c>
      <c r="E263" s="62"/>
      <c r="F263" s="204" t="s">
        <v>353</v>
      </c>
      <c r="G263" s="62"/>
      <c r="H263" s="62"/>
      <c r="I263" s="162"/>
      <c r="J263" s="62"/>
      <c r="K263" s="62"/>
      <c r="L263" s="60"/>
      <c r="M263" s="205"/>
      <c r="N263" s="41"/>
      <c r="O263" s="41"/>
      <c r="P263" s="41"/>
      <c r="Q263" s="41"/>
      <c r="R263" s="41"/>
      <c r="S263" s="41"/>
      <c r="T263" s="77"/>
      <c r="AT263" s="23" t="s">
        <v>130</v>
      </c>
      <c r="AU263" s="23" t="s">
        <v>82</v>
      </c>
    </row>
    <row r="264" spans="2:65" s="11" customFormat="1" ht="13.5">
      <c r="B264" s="206"/>
      <c r="C264" s="207"/>
      <c r="D264" s="203" t="s">
        <v>131</v>
      </c>
      <c r="E264" s="208" t="s">
        <v>21</v>
      </c>
      <c r="F264" s="209" t="s">
        <v>319</v>
      </c>
      <c r="G264" s="207"/>
      <c r="H264" s="208" t="s">
        <v>21</v>
      </c>
      <c r="I264" s="210"/>
      <c r="J264" s="207"/>
      <c r="K264" s="207"/>
      <c r="L264" s="211"/>
      <c r="M264" s="212"/>
      <c r="N264" s="213"/>
      <c r="O264" s="213"/>
      <c r="P264" s="213"/>
      <c r="Q264" s="213"/>
      <c r="R264" s="213"/>
      <c r="S264" s="213"/>
      <c r="T264" s="214"/>
      <c r="AT264" s="215" t="s">
        <v>131</v>
      </c>
      <c r="AU264" s="215" t="s">
        <v>82</v>
      </c>
      <c r="AV264" s="11" t="s">
        <v>80</v>
      </c>
      <c r="AW264" s="11" t="s">
        <v>35</v>
      </c>
      <c r="AX264" s="11" t="s">
        <v>72</v>
      </c>
      <c r="AY264" s="215" t="s">
        <v>120</v>
      </c>
    </row>
    <row r="265" spans="2:65" s="12" customFormat="1" ht="27">
      <c r="B265" s="216"/>
      <c r="C265" s="217"/>
      <c r="D265" s="203" t="s">
        <v>131</v>
      </c>
      <c r="E265" s="218" t="s">
        <v>21</v>
      </c>
      <c r="F265" s="219" t="s">
        <v>354</v>
      </c>
      <c r="G265" s="217"/>
      <c r="H265" s="220">
        <v>113.6</v>
      </c>
      <c r="I265" s="221"/>
      <c r="J265" s="217"/>
      <c r="K265" s="217"/>
      <c r="L265" s="222"/>
      <c r="M265" s="223"/>
      <c r="N265" s="224"/>
      <c r="O265" s="224"/>
      <c r="P265" s="224"/>
      <c r="Q265" s="224"/>
      <c r="R265" s="224"/>
      <c r="S265" s="224"/>
      <c r="T265" s="225"/>
      <c r="AT265" s="226" t="s">
        <v>131</v>
      </c>
      <c r="AU265" s="226" t="s">
        <v>82</v>
      </c>
      <c r="AV265" s="12" t="s">
        <v>82</v>
      </c>
      <c r="AW265" s="12" t="s">
        <v>35</v>
      </c>
      <c r="AX265" s="12" t="s">
        <v>72</v>
      </c>
      <c r="AY265" s="226" t="s">
        <v>120</v>
      </c>
    </row>
    <row r="266" spans="2:65" s="12" customFormat="1" ht="13.5">
      <c r="B266" s="216"/>
      <c r="C266" s="217"/>
      <c r="D266" s="203" t="s">
        <v>131</v>
      </c>
      <c r="E266" s="218" t="s">
        <v>21</v>
      </c>
      <c r="F266" s="219" t="s">
        <v>355</v>
      </c>
      <c r="G266" s="217"/>
      <c r="H266" s="220">
        <v>108.8</v>
      </c>
      <c r="I266" s="221"/>
      <c r="J266" s="217"/>
      <c r="K266" s="217"/>
      <c r="L266" s="222"/>
      <c r="M266" s="223"/>
      <c r="N266" s="224"/>
      <c r="O266" s="224"/>
      <c r="P266" s="224"/>
      <c r="Q266" s="224"/>
      <c r="R266" s="224"/>
      <c r="S266" s="224"/>
      <c r="T266" s="225"/>
      <c r="AT266" s="226" t="s">
        <v>131</v>
      </c>
      <c r="AU266" s="226" t="s">
        <v>82</v>
      </c>
      <c r="AV266" s="12" t="s">
        <v>82</v>
      </c>
      <c r="AW266" s="12" t="s">
        <v>35</v>
      </c>
      <c r="AX266" s="12" t="s">
        <v>72</v>
      </c>
      <c r="AY266" s="226" t="s">
        <v>120</v>
      </c>
    </row>
    <row r="267" spans="2:65" s="12" customFormat="1" ht="13.5">
      <c r="B267" s="216"/>
      <c r="C267" s="217"/>
      <c r="D267" s="203" t="s">
        <v>131</v>
      </c>
      <c r="E267" s="218" t="s">
        <v>21</v>
      </c>
      <c r="F267" s="219" t="s">
        <v>356</v>
      </c>
      <c r="G267" s="217"/>
      <c r="H267" s="220">
        <v>139.19999999999999</v>
      </c>
      <c r="I267" s="221"/>
      <c r="J267" s="217"/>
      <c r="K267" s="217"/>
      <c r="L267" s="222"/>
      <c r="M267" s="223"/>
      <c r="N267" s="224"/>
      <c r="O267" s="224"/>
      <c r="P267" s="224"/>
      <c r="Q267" s="224"/>
      <c r="R267" s="224"/>
      <c r="S267" s="224"/>
      <c r="T267" s="225"/>
      <c r="AT267" s="226" t="s">
        <v>131</v>
      </c>
      <c r="AU267" s="226" t="s">
        <v>82</v>
      </c>
      <c r="AV267" s="12" t="s">
        <v>82</v>
      </c>
      <c r="AW267" s="12" t="s">
        <v>35</v>
      </c>
      <c r="AX267" s="12" t="s">
        <v>72</v>
      </c>
      <c r="AY267" s="226" t="s">
        <v>120</v>
      </c>
    </row>
    <row r="268" spans="2:65" s="12" customFormat="1" ht="13.5">
      <c r="B268" s="216"/>
      <c r="C268" s="217"/>
      <c r="D268" s="203" t="s">
        <v>131</v>
      </c>
      <c r="E268" s="218" t="s">
        <v>21</v>
      </c>
      <c r="F268" s="219" t="s">
        <v>357</v>
      </c>
      <c r="G268" s="217"/>
      <c r="H268" s="220">
        <v>58.4</v>
      </c>
      <c r="I268" s="221"/>
      <c r="J268" s="217"/>
      <c r="K268" s="217"/>
      <c r="L268" s="222"/>
      <c r="M268" s="223"/>
      <c r="N268" s="224"/>
      <c r="O268" s="224"/>
      <c r="P268" s="224"/>
      <c r="Q268" s="224"/>
      <c r="R268" s="224"/>
      <c r="S268" s="224"/>
      <c r="T268" s="225"/>
      <c r="AT268" s="226" t="s">
        <v>131</v>
      </c>
      <c r="AU268" s="226" t="s">
        <v>82</v>
      </c>
      <c r="AV268" s="12" t="s">
        <v>82</v>
      </c>
      <c r="AW268" s="12" t="s">
        <v>35</v>
      </c>
      <c r="AX268" s="12" t="s">
        <v>72</v>
      </c>
      <c r="AY268" s="226" t="s">
        <v>120</v>
      </c>
    </row>
    <row r="269" spans="2:65" s="12" customFormat="1" ht="13.5">
      <c r="B269" s="216"/>
      <c r="C269" s="217"/>
      <c r="D269" s="203" t="s">
        <v>131</v>
      </c>
      <c r="E269" s="218" t="s">
        <v>21</v>
      </c>
      <c r="F269" s="219" t="s">
        <v>358</v>
      </c>
      <c r="G269" s="217"/>
      <c r="H269" s="220">
        <v>-5.76</v>
      </c>
      <c r="I269" s="221"/>
      <c r="J269" s="217"/>
      <c r="K269" s="217"/>
      <c r="L269" s="222"/>
      <c r="M269" s="223"/>
      <c r="N269" s="224"/>
      <c r="O269" s="224"/>
      <c r="P269" s="224"/>
      <c r="Q269" s="224"/>
      <c r="R269" s="224"/>
      <c r="S269" s="224"/>
      <c r="T269" s="225"/>
      <c r="AT269" s="226" t="s">
        <v>131</v>
      </c>
      <c r="AU269" s="226" t="s">
        <v>82</v>
      </c>
      <c r="AV269" s="12" t="s">
        <v>82</v>
      </c>
      <c r="AW269" s="12" t="s">
        <v>35</v>
      </c>
      <c r="AX269" s="12" t="s">
        <v>72</v>
      </c>
      <c r="AY269" s="226" t="s">
        <v>120</v>
      </c>
    </row>
    <row r="270" spans="2:65" s="12" customFormat="1" ht="13.5">
      <c r="B270" s="216"/>
      <c r="C270" s="217"/>
      <c r="D270" s="203" t="s">
        <v>131</v>
      </c>
      <c r="E270" s="218" t="s">
        <v>21</v>
      </c>
      <c r="F270" s="219" t="s">
        <v>359</v>
      </c>
      <c r="G270" s="217"/>
      <c r="H270" s="220">
        <v>2.16</v>
      </c>
      <c r="I270" s="221"/>
      <c r="J270" s="217"/>
      <c r="K270" s="217"/>
      <c r="L270" s="222"/>
      <c r="M270" s="223"/>
      <c r="N270" s="224"/>
      <c r="O270" s="224"/>
      <c r="P270" s="224"/>
      <c r="Q270" s="224"/>
      <c r="R270" s="224"/>
      <c r="S270" s="224"/>
      <c r="T270" s="225"/>
      <c r="AT270" s="226" t="s">
        <v>131</v>
      </c>
      <c r="AU270" s="226" t="s">
        <v>82</v>
      </c>
      <c r="AV270" s="12" t="s">
        <v>82</v>
      </c>
      <c r="AW270" s="12" t="s">
        <v>35</v>
      </c>
      <c r="AX270" s="12" t="s">
        <v>72</v>
      </c>
      <c r="AY270" s="226" t="s">
        <v>120</v>
      </c>
    </row>
    <row r="271" spans="2:65" s="13" customFormat="1" ht="13.5">
      <c r="B271" s="227"/>
      <c r="C271" s="228"/>
      <c r="D271" s="203" t="s">
        <v>131</v>
      </c>
      <c r="E271" s="229" t="s">
        <v>21</v>
      </c>
      <c r="F271" s="230" t="s">
        <v>133</v>
      </c>
      <c r="G271" s="228"/>
      <c r="H271" s="231">
        <v>416.4</v>
      </c>
      <c r="I271" s="232"/>
      <c r="J271" s="228"/>
      <c r="K271" s="228"/>
      <c r="L271" s="233"/>
      <c r="M271" s="234"/>
      <c r="N271" s="235"/>
      <c r="O271" s="235"/>
      <c r="P271" s="235"/>
      <c r="Q271" s="235"/>
      <c r="R271" s="235"/>
      <c r="S271" s="235"/>
      <c r="T271" s="236"/>
      <c r="AT271" s="237" t="s">
        <v>131</v>
      </c>
      <c r="AU271" s="237" t="s">
        <v>82</v>
      </c>
      <c r="AV271" s="13" t="s">
        <v>134</v>
      </c>
      <c r="AW271" s="13" t="s">
        <v>35</v>
      </c>
      <c r="AX271" s="13" t="s">
        <v>80</v>
      </c>
      <c r="AY271" s="237" t="s">
        <v>120</v>
      </c>
    </row>
    <row r="272" spans="2:65" s="1" customFormat="1" ht="16.5" customHeight="1">
      <c r="B272" s="40"/>
      <c r="C272" s="191" t="s">
        <v>360</v>
      </c>
      <c r="D272" s="191" t="s">
        <v>123</v>
      </c>
      <c r="E272" s="192" t="s">
        <v>361</v>
      </c>
      <c r="F272" s="193" t="s">
        <v>362</v>
      </c>
      <c r="G272" s="194" t="s">
        <v>177</v>
      </c>
      <c r="H272" s="195">
        <v>208.2</v>
      </c>
      <c r="I272" s="196"/>
      <c r="J272" s="197">
        <f>ROUND(I272*H272,2)</f>
        <v>0</v>
      </c>
      <c r="K272" s="193" t="s">
        <v>127</v>
      </c>
      <c r="L272" s="60"/>
      <c r="M272" s="198" t="s">
        <v>21</v>
      </c>
      <c r="N272" s="199" t="s">
        <v>43</v>
      </c>
      <c r="O272" s="41"/>
      <c r="P272" s="200">
        <f>O272*H272</f>
        <v>0</v>
      </c>
      <c r="Q272" s="200">
        <v>0</v>
      </c>
      <c r="R272" s="200">
        <f>Q272*H272</f>
        <v>0</v>
      </c>
      <c r="S272" s="200">
        <v>6.8000000000000005E-2</v>
      </c>
      <c r="T272" s="201">
        <f>S272*H272</f>
        <v>14.1576</v>
      </c>
      <c r="AR272" s="23" t="s">
        <v>134</v>
      </c>
      <c r="AT272" s="23" t="s">
        <v>123</v>
      </c>
      <c r="AU272" s="23" t="s">
        <v>82</v>
      </c>
      <c r="AY272" s="23" t="s">
        <v>120</v>
      </c>
      <c r="BE272" s="202">
        <f>IF(N272="základní",J272,0)</f>
        <v>0</v>
      </c>
      <c r="BF272" s="202">
        <f>IF(N272="snížená",J272,0)</f>
        <v>0</v>
      </c>
      <c r="BG272" s="202">
        <f>IF(N272="zákl. přenesená",J272,0)</f>
        <v>0</v>
      </c>
      <c r="BH272" s="202">
        <f>IF(N272="sníž. přenesená",J272,0)</f>
        <v>0</v>
      </c>
      <c r="BI272" s="202">
        <f>IF(N272="nulová",J272,0)</f>
        <v>0</v>
      </c>
      <c r="BJ272" s="23" t="s">
        <v>80</v>
      </c>
      <c r="BK272" s="202">
        <f>ROUND(I272*H272,2)</f>
        <v>0</v>
      </c>
      <c r="BL272" s="23" t="s">
        <v>134</v>
      </c>
      <c r="BM272" s="23" t="s">
        <v>363</v>
      </c>
    </row>
    <row r="273" spans="2:65" s="1" customFormat="1" ht="27">
      <c r="B273" s="40"/>
      <c r="C273" s="62"/>
      <c r="D273" s="203" t="s">
        <v>130</v>
      </c>
      <c r="E273" s="62"/>
      <c r="F273" s="204" t="s">
        <v>364</v>
      </c>
      <c r="G273" s="62"/>
      <c r="H273" s="62"/>
      <c r="I273" s="162"/>
      <c r="J273" s="62"/>
      <c r="K273" s="62"/>
      <c r="L273" s="60"/>
      <c r="M273" s="205"/>
      <c r="N273" s="41"/>
      <c r="O273" s="41"/>
      <c r="P273" s="41"/>
      <c r="Q273" s="41"/>
      <c r="R273" s="41"/>
      <c r="S273" s="41"/>
      <c r="T273" s="77"/>
      <c r="AT273" s="23" t="s">
        <v>130</v>
      </c>
      <c r="AU273" s="23" t="s">
        <v>82</v>
      </c>
    </row>
    <row r="274" spans="2:65" s="1" customFormat="1" ht="27">
      <c r="B274" s="40"/>
      <c r="C274" s="62"/>
      <c r="D274" s="203" t="s">
        <v>213</v>
      </c>
      <c r="E274" s="62"/>
      <c r="F274" s="241" t="s">
        <v>328</v>
      </c>
      <c r="G274" s="62"/>
      <c r="H274" s="62"/>
      <c r="I274" s="162"/>
      <c r="J274" s="62"/>
      <c r="K274" s="62"/>
      <c r="L274" s="60"/>
      <c r="M274" s="205"/>
      <c r="N274" s="41"/>
      <c r="O274" s="41"/>
      <c r="P274" s="41"/>
      <c r="Q274" s="41"/>
      <c r="R274" s="41"/>
      <c r="S274" s="41"/>
      <c r="T274" s="77"/>
      <c r="AT274" s="23" t="s">
        <v>213</v>
      </c>
      <c r="AU274" s="23" t="s">
        <v>82</v>
      </c>
    </row>
    <row r="275" spans="2:65" s="11" customFormat="1" ht="13.5">
      <c r="B275" s="206"/>
      <c r="C275" s="207"/>
      <c r="D275" s="203" t="s">
        <v>131</v>
      </c>
      <c r="E275" s="208" t="s">
        <v>21</v>
      </c>
      <c r="F275" s="209" t="s">
        <v>319</v>
      </c>
      <c r="G275" s="207"/>
      <c r="H275" s="208" t="s">
        <v>21</v>
      </c>
      <c r="I275" s="210"/>
      <c r="J275" s="207"/>
      <c r="K275" s="207"/>
      <c r="L275" s="211"/>
      <c r="M275" s="212"/>
      <c r="N275" s="213"/>
      <c r="O275" s="213"/>
      <c r="P275" s="213"/>
      <c r="Q275" s="213"/>
      <c r="R275" s="213"/>
      <c r="S275" s="213"/>
      <c r="T275" s="214"/>
      <c r="AT275" s="215" t="s">
        <v>131</v>
      </c>
      <c r="AU275" s="215" t="s">
        <v>82</v>
      </c>
      <c r="AV275" s="11" t="s">
        <v>80</v>
      </c>
      <c r="AW275" s="11" t="s">
        <v>35</v>
      </c>
      <c r="AX275" s="11" t="s">
        <v>72</v>
      </c>
      <c r="AY275" s="215" t="s">
        <v>120</v>
      </c>
    </row>
    <row r="276" spans="2:65" s="12" customFormat="1" ht="13.5">
      <c r="B276" s="216"/>
      <c r="C276" s="217"/>
      <c r="D276" s="203" t="s">
        <v>131</v>
      </c>
      <c r="E276" s="218" t="s">
        <v>21</v>
      </c>
      <c r="F276" s="219" t="s">
        <v>365</v>
      </c>
      <c r="G276" s="217"/>
      <c r="H276" s="220">
        <v>56.8</v>
      </c>
      <c r="I276" s="221"/>
      <c r="J276" s="217"/>
      <c r="K276" s="217"/>
      <c r="L276" s="222"/>
      <c r="M276" s="223"/>
      <c r="N276" s="224"/>
      <c r="O276" s="224"/>
      <c r="P276" s="224"/>
      <c r="Q276" s="224"/>
      <c r="R276" s="224"/>
      <c r="S276" s="224"/>
      <c r="T276" s="225"/>
      <c r="AT276" s="226" t="s">
        <v>131</v>
      </c>
      <c r="AU276" s="226" t="s">
        <v>82</v>
      </c>
      <c r="AV276" s="12" t="s">
        <v>82</v>
      </c>
      <c r="AW276" s="12" t="s">
        <v>35</v>
      </c>
      <c r="AX276" s="12" t="s">
        <v>72</v>
      </c>
      <c r="AY276" s="226" t="s">
        <v>120</v>
      </c>
    </row>
    <row r="277" spans="2:65" s="12" customFormat="1" ht="13.5">
      <c r="B277" s="216"/>
      <c r="C277" s="217"/>
      <c r="D277" s="203" t="s">
        <v>131</v>
      </c>
      <c r="E277" s="218" t="s">
        <v>21</v>
      </c>
      <c r="F277" s="219" t="s">
        <v>366</v>
      </c>
      <c r="G277" s="217"/>
      <c r="H277" s="220">
        <v>54.4</v>
      </c>
      <c r="I277" s="221"/>
      <c r="J277" s="217"/>
      <c r="K277" s="217"/>
      <c r="L277" s="222"/>
      <c r="M277" s="223"/>
      <c r="N277" s="224"/>
      <c r="O277" s="224"/>
      <c r="P277" s="224"/>
      <c r="Q277" s="224"/>
      <c r="R277" s="224"/>
      <c r="S277" s="224"/>
      <c r="T277" s="225"/>
      <c r="AT277" s="226" t="s">
        <v>131</v>
      </c>
      <c r="AU277" s="226" t="s">
        <v>82</v>
      </c>
      <c r="AV277" s="12" t="s">
        <v>82</v>
      </c>
      <c r="AW277" s="12" t="s">
        <v>35</v>
      </c>
      <c r="AX277" s="12" t="s">
        <v>72</v>
      </c>
      <c r="AY277" s="226" t="s">
        <v>120</v>
      </c>
    </row>
    <row r="278" spans="2:65" s="12" customFormat="1" ht="13.5">
      <c r="B278" s="216"/>
      <c r="C278" s="217"/>
      <c r="D278" s="203" t="s">
        <v>131</v>
      </c>
      <c r="E278" s="218" t="s">
        <v>21</v>
      </c>
      <c r="F278" s="219" t="s">
        <v>367</v>
      </c>
      <c r="G278" s="217"/>
      <c r="H278" s="220">
        <v>69.599999999999994</v>
      </c>
      <c r="I278" s="221"/>
      <c r="J278" s="217"/>
      <c r="K278" s="217"/>
      <c r="L278" s="222"/>
      <c r="M278" s="223"/>
      <c r="N278" s="224"/>
      <c r="O278" s="224"/>
      <c r="P278" s="224"/>
      <c r="Q278" s="224"/>
      <c r="R278" s="224"/>
      <c r="S278" s="224"/>
      <c r="T278" s="225"/>
      <c r="AT278" s="226" t="s">
        <v>131</v>
      </c>
      <c r="AU278" s="226" t="s">
        <v>82</v>
      </c>
      <c r="AV278" s="12" t="s">
        <v>82</v>
      </c>
      <c r="AW278" s="12" t="s">
        <v>35</v>
      </c>
      <c r="AX278" s="12" t="s">
        <v>72</v>
      </c>
      <c r="AY278" s="226" t="s">
        <v>120</v>
      </c>
    </row>
    <row r="279" spans="2:65" s="12" customFormat="1" ht="13.5">
      <c r="B279" s="216"/>
      <c r="C279" s="217"/>
      <c r="D279" s="203" t="s">
        <v>131</v>
      </c>
      <c r="E279" s="218" t="s">
        <v>21</v>
      </c>
      <c r="F279" s="219" t="s">
        <v>368</v>
      </c>
      <c r="G279" s="217"/>
      <c r="H279" s="220">
        <v>29.2</v>
      </c>
      <c r="I279" s="221"/>
      <c r="J279" s="217"/>
      <c r="K279" s="217"/>
      <c r="L279" s="222"/>
      <c r="M279" s="223"/>
      <c r="N279" s="224"/>
      <c r="O279" s="224"/>
      <c r="P279" s="224"/>
      <c r="Q279" s="224"/>
      <c r="R279" s="224"/>
      <c r="S279" s="224"/>
      <c r="T279" s="225"/>
      <c r="AT279" s="226" t="s">
        <v>131</v>
      </c>
      <c r="AU279" s="226" t="s">
        <v>82</v>
      </c>
      <c r="AV279" s="12" t="s">
        <v>82</v>
      </c>
      <c r="AW279" s="12" t="s">
        <v>35</v>
      </c>
      <c r="AX279" s="12" t="s">
        <v>72</v>
      </c>
      <c r="AY279" s="226" t="s">
        <v>120</v>
      </c>
    </row>
    <row r="280" spans="2:65" s="12" customFormat="1" ht="13.5">
      <c r="B280" s="216"/>
      <c r="C280" s="217"/>
      <c r="D280" s="203" t="s">
        <v>131</v>
      </c>
      <c r="E280" s="218" t="s">
        <v>21</v>
      </c>
      <c r="F280" s="219" t="s">
        <v>369</v>
      </c>
      <c r="G280" s="217"/>
      <c r="H280" s="220">
        <v>-2.88</v>
      </c>
      <c r="I280" s="221"/>
      <c r="J280" s="217"/>
      <c r="K280" s="217"/>
      <c r="L280" s="222"/>
      <c r="M280" s="223"/>
      <c r="N280" s="224"/>
      <c r="O280" s="224"/>
      <c r="P280" s="224"/>
      <c r="Q280" s="224"/>
      <c r="R280" s="224"/>
      <c r="S280" s="224"/>
      <c r="T280" s="225"/>
      <c r="AT280" s="226" t="s">
        <v>131</v>
      </c>
      <c r="AU280" s="226" t="s">
        <v>82</v>
      </c>
      <c r="AV280" s="12" t="s">
        <v>82</v>
      </c>
      <c r="AW280" s="12" t="s">
        <v>35</v>
      </c>
      <c r="AX280" s="12" t="s">
        <v>72</v>
      </c>
      <c r="AY280" s="226" t="s">
        <v>120</v>
      </c>
    </row>
    <row r="281" spans="2:65" s="12" customFormat="1" ht="13.5">
      <c r="B281" s="216"/>
      <c r="C281" s="217"/>
      <c r="D281" s="203" t="s">
        <v>131</v>
      </c>
      <c r="E281" s="218" t="s">
        <v>21</v>
      </c>
      <c r="F281" s="219" t="s">
        <v>370</v>
      </c>
      <c r="G281" s="217"/>
      <c r="H281" s="220">
        <v>1.08</v>
      </c>
      <c r="I281" s="221"/>
      <c r="J281" s="217"/>
      <c r="K281" s="217"/>
      <c r="L281" s="222"/>
      <c r="M281" s="223"/>
      <c r="N281" s="224"/>
      <c r="O281" s="224"/>
      <c r="P281" s="224"/>
      <c r="Q281" s="224"/>
      <c r="R281" s="224"/>
      <c r="S281" s="224"/>
      <c r="T281" s="225"/>
      <c r="AT281" s="226" t="s">
        <v>131</v>
      </c>
      <c r="AU281" s="226" t="s">
        <v>82</v>
      </c>
      <c r="AV281" s="12" t="s">
        <v>82</v>
      </c>
      <c r="AW281" s="12" t="s">
        <v>35</v>
      </c>
      <c r="AX281" s="12" t="s">
        <v>72</v>
      </c>
      <c r="AY281" s="226" t="s">
        <v>120</v>
      </c>
    </row>
    <row r="282" spans="2:65" s="13" customFormat="1" ht="13.5">
      <c r="B282" s="227"/>
      <c r="C282" s="228"/>
      <c r="D282" s="203" t="s">
        <v>131</v>
      </c>
      <c r="E282" s="229" t="s">
        <v>21</v>
      </c>
      <c r="F282" s="230" t="s">
        <v>133</v>
      </c>
      <c r="G282" s="228"/>
      <c r="H282" s="231">
        <v>208.2</v>
      </c>
      <c r="I282" s="232"/>
      <c r="J282" s="228"/>
      <c r="K282" s="228"/>
      <c r="L282" s="233"/>
      <c r="M282" s="234"/>
      <c r="N282" s="235"/>
      <c r="O282" s="235"/>
      <c r="P282" s="235"/>
      <c r="Q282" s="235"/>
      <c r="R282" s="235"/>
      <c r="S282" s="235"/>
      <c r="T282" s="236"/>
      <c r="AT282" s="237" t="s">
        <v>131</v>
      </c>
      <c r="AU282" s="237" t="s">
        <v>82</v>
      </c>
      <c r="AV282" s="13" t="s">
        <v>134</v>
      </c>
      <c r="AW282" s="13" t="s">
        <v>35</v>
      </c>
      <c r="AX282" s="13" t="s">
        <v>80</v>
      </c>
      <c r="AY282" s="237" t="s">
        <v>120</v>
      </c>
    </row>
    <row r="283" spans="2:65" s="1" customFormat="1" ht="16.5" customHeight="1">
      <c r="B283" s="40"/>
      <c r="C283" s="191" t="s">
        <v>371</v>
      </c>
      <c r="D283" s="191" t="s">
        <v>123</v>
      </c>
      <c r="E283" s="192" t="s">
        <v>372</v>
      </c>
      <c r="F283" s="193" t="s">
        <v>373</v>
      </c>
      <c r="G283" s="194" t="s">
        <v>269</v>
      </c>
      <c r="H283" s="195">
        <v>4</v>
      </c>
      <c r="I283" s="196"/>
      <c r="J283" s="197">
        <f>ROUND(I283*H283,2)</f>
        <v>0</v>
      </c>
      <c r="K283" s="193" t="s">
        <v>21</v>
      </c>
      <c r="L283" s="60"/>
      <c r="M283" s="198" t="s">
        <v>21</v>
      </c>
      <c r="N283" s="199" t="s">
        <v>43</v>
      </c>
      <c r="O283" s="41"/>
      <c r="P283" s="200">
        <f>O283*H283</f>
        <v>0</v>
      </c>
      <c r="Q283" s="200">
        <v>0</v>
      </c>
      <c r="R283" s="200">
        <f>Q283*H283</f>
        <v>0</v>
      </c>
      <c r="S283" s="200">
        <v>2E-3</v>
      </c>
      <c r="T283" s="201">
        <f>S283*H283</f>
        <v>8.0000000000000002E-3</v>
      </c>
      <c r="AR283" s="23" t="s">
        <v>134</v>
      </c>
      <c r="AT283" s="23" t="s">
        <v>123</v>
      </c>
      <c r="AU283" s="23" t="s">
        <v>82</v>
      </c>
      <c r="AY283" s="23" t="s">
        <v>120</v>
      </c>
      <c r="BE283" s="202">
        <f>IF(N283="základní",J283,0)</f>
        <v>0</v>
      </c>
      <c r="BF283" s="202">
        <f>IF(N283="snížená",J283,0)</f>
        <v>0</v>
      </c>
      <c r="BG283" s="202">
        <f>IF(N283="zákl. přenesená",J283,0)</f>
        <v>0</v>
      </c>
      <c r="BH283" s="202">
        <f>IF(N283="sníž. přenesená",J283,0)</f>
        <v>0</v>
      </c>
      <c r="BI283" s="202">
        <f>IF(N283="nulová",J283,0)</f>
        <v>0</v>
      </c>
      <c r="BJ283" s="23" t="s">
        <v>80</v>
      </c>
      <c r="BK283" s="202">
        <f>ROUND(I283*H283,2)</f>
        <v>0</v>
      </c>
      <c r="BL283" s="23" t="s">
        <v>134</v>
      </c>
      <c r="BM283" s="23" t="s">
        <v>374</v>
      </c>
    </row>
    <row r="284" spans="2:65" s="1" customFormat="1" ht="13.5">
      <c r="B284" s="40"/>
      <c r="C284" s="62"/>
      <c r="D284" s="203" t="s">
        <v>130</v>
      </c>
      <c r="E284" s="62"/>
      <c r="F284" s="204" t="s">
        <v>373</v>
      </c>
      <c r="G284" s="62"/>
      <c r="H284" s="62"/>
      <c r="I284" s="162"/>
      <c r="J284" s="62"/>
      <c r="K284" s="62"/>
      <c r="L284" s="60"/>
      <c r="M284" s="205"/>
      <c r="N284" s="41"/>
      <c r="O284" s="41"/>
      <c r="P284" s="41"/>
      <c r="Q284" s="41"/>
      <c r="R284" s="41"/>
      <c r="S284" s="41"/>
      <c r="T284" s="77"/>
      <c r="AT284" s="23" t="s">
        <v>130</v>
      </c>
      <c r="AU284" s="23" t="s">
        <v>82</v>
      </c>
    </row>
    <row r="285" spans="2:65" s="11" customFormat="1" ht="13.5">
      <c r="B285" s="206"/>
      <c r="C285" s="207"/>
      <c r="D285" s="203" t="s">
        <v>131</v>
      </c>
      <c r="E285" s="208" t="s">
        <v>21</v>
      </c>
      <c r="F285" s="209" t="s">
        <v>319</v>
      </c>
      <c r="G285" s="207"/>
      <c r="H285" s="208" t="s">
        <v>21</v>
      </c>
      <c r="I285" s="210"/>
      <c r="J285" s="207"/>
      <c r="K285" s="207"/>
      <c r="L285" s="211"/>
      <c r="M285" s="212"/>
      <c r="N285" s="213"/>
      <c r="O285" s="213"/>
      <c r="P285" s="213"/>
      <c r="Q285" s="213"/>
      <c r="R285" s="213"/>
      <c r="S285" s="213"/>
      <c r="T285" s="214"/>
      <c r="AT285" s="215" t="s">
        <v>131</v>
      </c>
      <c r="AU285" s="215" t="s">
        <v>82</v>
      </c>
      <c r="AV285" s="11" t="s">
        <v>80</v>
      </c>
      <c r="AW285" s="11" t="s">
        <v>35</v>
      </c>
      <c r="AX285" s="11" t="s">
        <v>72</v>
      </c>
      <c r="AY285" s="215" t="s">
        <v>120</v>
      </c>
    </row>
    <row r="286" spans="2:65" s="12" customFormat="1" ht="13.5">
      <c r="B286" s="216"/>
      <c r="C286" s="217"/>
      <c r="D286" s="203" t="s">
        <v>131</v>
      </c>
      <c r="E286" s="218" t="s">
        <v>21</v>
      </c>
      <c r="F286" s="219" t="s">
        <v>375</v>
      </c>
      <c r="G286" s="217"/>
      <c r="H286" s="220">
        <v>4</v>
      </c>
      <c r="I286" s="221"/>
      <c r="J286" s="217"/>
      <c r="K286" s="217"/>
      <c r="L286" s="222"/>
      <c r="M286" s="223"/>
      <c r="N286" s="224"/>
      <c r="O286" s="224"/>
      <c r="P286" s="224"/>
      <c r="Q286" s="224"/>
      <c r="R286" s="224"/>
      <c r="S286" s="224"/>
      <c r="T286" s="225"/>
      <c r="AT286" s="226" t="s">
        <v>131</v>
      </c>
      <c r="AU286" s="226" t="s">
        <v>82</v>
      </c>
      <c r="AV286" s="12" t="s">
        <v>82</v>
      </c>
      <c r="AW286" s="12" t="s">
        <v>35</v>
      </c>
      <c r="AX286" s="12" t="s">
        <v>72</v>
      </c>
      <c r="AY286" s="226" t="s">
        <v>120</v>
      </c>
    </row>
    <row r="287" spans="2:65" s="13" customFormat="1" ht="13.5">
      <c r="B287" s="227"/>
      <c r="C287" s="228"/>
      <c r="D287" s="203" t="s">
        <v>131</v>
      </c>
      <c r="E287" s="229" t="s">
        <v>21</v>
      </c>
      <c r="F287" s="230" t="s">
        <v>133</v>
      </c>
      <c r="G287" s="228"/>
      <c r="H287" s="231">
        <v>4</v>
      </c>
      <c r="I287" s="232"/>
      <c r="J287" s="228"/>
      <c r="K287" s="228"/>
      <c r="L287" s="233"/>
      <c r="M287" s="234"/>
      <c r="N287" s="235"/>
      <c r="O287" s="235"/>
      <c r="P287" s="235"/>
      <c r="Q287" s="235"/>
      <c r="R287" s="235"/>
      <c r="S287" s="235"/>
      <c r="T287" s="236"/>
      <c r="AT287" s="237" t="s">
        <v>131</v>
      </c>
      <c r="AU287" s="237" t="s">
        <v>82</v>
      </c>
      <c r="AV287" s="13" t="s">
        <v>134</v>
      </c>
      <c r="AW287" s="13" t="s">
        <v>35</v>
      </c>
      <c r="AX287" s="13" t="s">
        <v>80</v>
      </c>
      <c r="AY287" s="237" t="s">
        <v>120</v>
      </c>
    </row>
    <row r="288" spans="2:65" s="1" customFormat="1" ht="16.5" customHeight="1">
      <c r="B288" s="40"/>
      <c r="C288" s="191" t="s">
        <v>376</v>
      </c>
      <c r="D288" s="191" t="s">
        <v>123</v>
      </c>
      <c r="E288" s="192" t="s">
        <v>377</v>
      </c>
      <c r="F288" s="193" t="s">
        <v>378</v>
      </c>
      <c r="G288" s="194" t="s">
        <v>269</v>
      </c>
      <c r="H288" s="195">
        <v>4</v>
      </c>
      <c r="I288" s="196"/>
      <c r="J288" s="197">
        <f>ROUND(I288*H288,2)</f>
        <v>0</v>
      </c>
      <c r="K288" s="193" t="s">
        <v>21</v>
      </c>
      <c r="L288" s="60"/>
      <c r="M288" s="198" t="s">
        <v>21</v>
      </c>
      <c r="N288" s="199" t="s">
        <v>43</v>
      </c>
      <c r="O288" s="41"/>
      <c r="P288" s="200">
        <f>O288*H288</f>
        <v>0</v>
      </c>
      <c r="Q288" s="200">
        <v>0</v>
      </c>
      <c r="R288" s="200">
        <f>Q288*H288</f>
        <v>0</v>
      </c>
      <c r="S288" s="200">
        <v>2E-3</v>
      </c>
      <c r="T288" s="201">
        <f>S288*H288</f>
        <v>8.0000000000000002E-3</v>
      </c>
      <c r="AR288" s="23" t="s">
        <v>134</v>
      </c>
      <c r="AT288" s="23" t="s">
        <v>123</v>
      </c>
      <c r="AU288" s="23" t="s">
        <v>82</v>
      </c>
      <c r="AY288" s="23" t="s">
        <v>120</v>
      </c>
      <c r="BE288" s="202">
        <f>IF(N288="základní",J288,0)</f>
        <v>0</v>
      </c>
      <c r="BF288" s="202">
        <f>IF(N288="snížená",J288,0)</f>
        <v>0</v>
      </c>
      <c r="BG288" s="202">
        <f>IF(N288="zákl. přenesená",J288,0)</f>
        <v>0</v>
      </c>
      <c r="BH288" s="202">
        <f>IF(N288="sníž. přenesená",J288,0)</f>
        <v>0</v>
      </c>
      <c r="BI288" s="202">
        <f>IF(N288="nulová",J288,0)</f>
        <v>0</v>
      </c>
      <c r="BJ288" s="23" t="s">
        <v>80</v>
      </c>
      <c r="BK288" s="202">
        <f>ROUND(I288*H288,2)</f>
        <v>0</v>
      </c>
      <c r="BL288" s="23" t="s">
        <v>134</v>
      </c>
      <c r="BM288" s="23" t="s">
        <v>379</v>
      </c>
    </row>
    <row r="289" spans="2:65" s="1" customFormat="1" ht="13.5">
      <c r="B289" s="40"/>
      <c r="C289" s="62"/>
      <c r="D289" s="203" t="s">
        <v>130</v>
      </c>
      <c r="E289" s="62"/>
      <c r="F289" s="204" t="s">
        <v>378</v>
      </c>
      <c r="G289" s="62"/>
      <c r="H289" s="62"/>
      <c r="I289" s="162"/>
      <c r="J289" s="62"/>
      <c r="K289" s="62"/>
      <c r="L289" s="60"/>
      <c r="M289" s="205"/>
      <c r="N289" s="41"/>
      <c r="O289" s="41"/>
      <c r="P289" s="41"/>
      <c r="Q289" s="41"/>
      <c r="R289" s="41"/>
      <c r="S289" s="41"/>
      <c r="T289" s="77"/>
      <c r="AT289" s="23" t="s">
        <v>130</v>
      </c>
      <c r="AU289" s="23" t="s">
        <v>82</v>
      </c>
    </row>
    <row r="290" spans="2:65" s="11" customFormat="1" ht="13.5">
      <c r="B290" s="206"/>
      <c r="C290" s="207"/>
      <c r="D290" s="203" t="s">
        <v>131</v>
      </c>
      <c r="E290" s="208" t="s">
        <v>21</v>
      </c>
      <c r="F290" s="209" t="s">
        <v>319</v>
      </c>
      <c r="G290" s="207"/>
      <c r="H290" s="208" t="s">
        <v>21</v>
      </c>
      <c r="I290" s="210"/>
      <c r="J290" s="207"/>
      <c r="K290" s="207"/>
      <c r="L290" s="211"/>
      <c r="M290" s="212"/>
      <c r="N290" s="213"/>
      <c r="O290" s="213"/>
      <c r="P290" s="213"/>
      <c r="Q290" s="213"/>
      <c r="R290" s="213"/>
      <c r="S290" s="213"/>
      <c r="T290" s="214"/>
      <c r="AT290" s="215" t="s">
        <v>131</v>
      </c>
      <c r="AU290" s="215" t="s">
        <v>82</v>
      </c>
      <c r="AV290" s="11" t="s">
        <v>80</v>
      </c>
      <c r="AW290" s="11" t="s">
        <v>35</v>
      </c>
      <c r="AX290" s="11" t="s">
        <v>72</v>
      </c>
      <c r="AY290" s="215" t="s">
        <v>120</v>
      </c>
    </row>
    <row r="291" spans="2:65" s="12" customFormat="1" ht="13.5">
      <c r="B291" s="216"/>
      <c r="C291" s="217"/>
      <c r="D291" s="203" t="s">
        <v>131</v>
      </c>
      <c r="E291" s="218" t="s">
        <v>21</v>
      </c>
      <c r="F291" s="219" t="s">
        <v>375</v>
      </c>
      <c r="G291" s="217"/>
      <c r="H291" s="220">
        <v>4</v>
      </c>
      <c r="I291" s="221"/>
      <c r="J291" s="217"/>
      <c r="K291" s="217"/>
      <c r="L291" s="222"/>
      <c r="M291" s="223"/>
      <c r="N291" s="224"/>
      <c r="O291" s="224"/>
      <c r="P291" s="224"/>
      <c r="Q291" s="224"/>
      <c r="R291" s="224"/>
      <c r="S291" s="224"/>
      <c r="T291" s="225"/>
      <c r="AT291" s="226" t="s">
        <v>131</v>
      </c>
      <c r="AU291" s="226" t="s">
        <v>82</v>
      </c>
      <c r="AV291" s="12" t="s">
        <v>82</v>
      </c>
      <c r="AW291" s="12" t="s">
        <v>35</v>
      </c>
      <c r="AX291" s="12" t="s">
        <v>72</v>
      </c>
      <c r="AY291" s="226" t="s">
        <v>120</v>
      </c>
    </row>
    <row r="292" spans="2:65" s="13" customFormat="1" ht="13.5">
      <c r="B292" s="227"/>
      <c r="C292" s="228"/>
      <c r="D292" s="203" t="s">
        <v>131</v>
      </c>
      <c r="E292" s="229" t="s">
        <v>21</v>
      </c>
      <c r="F292" s="230" t="s">
        <v>133</v>
      </c>
      <c r="G292" s="228"/>
      <c r="H292" s="231">
        <v>4</v>
      </c>
      <c r="I292" s="232"/>
      <c r="J292" s="228"/>
      <c r="K292" s="228"/>
      <c r="L292" s="233"/>
      <c r="M292" s="234"/>
      <c r="N292" s="235"/>
      <c r="O292" s="235"/>
      <c r="P292" s="235"/>
      <c r="Q292" s="235"/>
      <c r="R292" s="235"/>
      <c r="S292" s="235"/>
      <c r="T292" s="236"/>
      <c r="AT292" s="237" t="s">
        <v>131</v>
      </c>
      <c r="AU292" s="237" t="s">
        <v>82</v>
      </c>
      <c r="AV292" s="13" t="s">
        <v>134</v>
      </c>
      <c r="AW292" s="13" t="s">
        <v>35</v>
      </c>
      <c r="AX292" s="13" t="s">
        <v>80</v>
      </c>
      <c r="AY292" s="237" t="s">
        <v>120</v>
      </c>
    </row>
    <row r="293" spans="2:65" s="1" customFormat="1" ht="16.5" customHeight="1">
      <c r="B293" s="40"/>
      <c r="C293" s="191" t="s">
        <v>380</v>
      </c>
      <c r="D293" s="191" t="s">
        <v>123</v>
      </c>
      <c r="E293" s="192" t="s">
        <v>381</v>
      </c>
      <c r="F293" s="193" t="s">
        <v>382</v>
      </c>
      <c r="G293" s="194" t="s">
        <v>269</v>
      </c>
      <c r="H293" s="195">
        <v>2</v>
      </c>
      <c r="I293" s="196"/>
      <c r="J293" s="197">
        <f>ROUND(I293*H293,2)</f>
        <v>0</v>
      </c>
      <c r="K293" s="193" t="s">
        <v>21</v>
      </c>
      <c r="L293" s="60"/>
      <c r="M293" s="198" t="s">
        <v>21</v>
      </c>
      <c r="N293" s="199" t="s">
        <v>43</v>
      </c>
      <c r="O293" s="41"/>
      <c r="P293" s="200">
        <f>O293*H293</f>
        <v>0</v>
      </c>
      <c r="Q293" s="200">
        <v>0</v>
      </c>
      <c r="R293" s="200">
        <f>Q293*H293</f>
        <v>0</v>
      </c>
      <c r="S293" s="200">
        <v>2E-3</v>
      </c>
      <c r="T293" s="201">
        <f>S293*H293</f>
        <v>4.0000000000000001E-3</v>
      </c>
      <c r="AR293" s="23" t="s">
        <v>134</v>
      </c>
      <c r="AT293" s="23" t="s">
        <v>123</v>
      </c>
      <c r="AU293" s="23" t="s">
        <v>82</v>
      </c>
      <c r="AY293" s="23" t="s">
        <v>120</v>
      </c>
      <c r="BE293" s="202">
        <f>IF(N293="základní",J293,0)</f>
        <v>0</v>
      </c>
      <c r="BF293" s="202">
        <f>IF(N293="snížená",J293,0)</f>
        <v>0</v>
      </c>
      <c r="BG293" s="202">
        <f>IF(N293="zákl. přenesená",J293,0)</f>
        <v>0</v>
      </c>
      <c r="BH293" s="202">
        <f>IF(N293="sníž. přenesená",J293,0)</f>
        <v>0</v>
      </c>
      <c r="BI293" s="202">
        <f>IF(N293="nulová",J293,0)</f>
        <v>0</v>
      </c>
      <c r="BJ293" s="23" t="s">
        <v>80</v>
      </c>
      <c r="BK293" s="202">
        <f>ROUND(I293*H293,2)</f>
        <v>0</v>
      </c>
      <c r="BL293" s="23" t="s">
        <v>134</v>
      </c>
      <c r="BM293" s="23" t="s">
        <v>383</v>
      </c>
    </row>
    <row r="294" spans="2:65" s="1" customFormat="1" ht="13.5">
      <c r="B294" s="40"/>
      <c r="C294" s="62"/>
      <c r="D294" s="203" t="s">
        <v>130</v>
      </c>
      <c r="E294" s="62"/>
      <c r="F294" s="204" t="s">
        <v>382</v>
      </c>
      <c r="G294" s="62"/>
      <c r="H294" s="62"/>
      <c r="I294" s="162"/>
      <c r="J294" s="62"/>
      <c r="K294" s="62"/>
      <c r="L294" s="60"/>
      <c r="M294" s="205"/>
      <c r="N294" s="41"/>
      <c r="O294" s="41"/>
      <c r="P294" s="41"/>
      <c r="Q294" s="41"/>
      <c r="R294" s="41"/>
      <c r="S294" s="41"/>
      <c r="T294" s="77"/>
      <c r="AT294" s="23" t="s">
        <v>130</v>
      </c>
      <c r="AU294" s="23" t="s">
        <v>82</v>
      </c>
    </row>
    <row r="295" spans="2:65" s="11" customFormat="1" ht="13.5">
      <c r="B295" s="206"/>
      <c r="C295" s="207"/>
      <c r="D295" s="203" t="s">
        <v>131</v>
      </c>
      <c r="E295" s="208" t="s">
        <v>21</v>
      </c>
      <c r="F295" s="209" t="s">
        <v>319</v>
      </c>
      <c r="G295" s="207"/>
      <c r="H295" s="208" t="s">
        <v>21</v>
      </c>
      <c r="I295" s="210"/>
      <c r="J295" s="207"/>
      <c r="K295" s="207"/>
      <c r="L295" s="211"/>
      <c r="M295" s="212"/>
      <c r="N295" s="213"/>
      <c r="O295" s="213"/>
      <c r="P295" s="213"/>
      <c r="Q295" s="213"/>
      <c r="R295" s="213"/>
      <c r="S295" s="213"/>
      <c r="T295" s="214"/>
      <c r="AT295" s="215" t="s">
        <v>131</v>
      </c>
      <c r="AU295" s="215" t="s">
        <v>82</v>
      </c>
      <c r="AV295" s="11" t="s">
        <v>80</v>
      </c>
      <c r="AW295" s="11" t="s">
        <v>35</v>
      </c>
      <c r="AX295" s="11" t="s">
        <v>72</v>
      </c>
      <c r="AY295" s="215" t="s">
        <v>120</v>
      </c>
    </row>
    <row r="296" spans="2:65" s="12" customFormat="1" ht="13.5">
      <c r="B296" s="216"/>
      <c r="C296" s="217"/>
      <c r="D296" s="203" t="s">
        <v>131</v>
      </c>
      <c r="E296" s="218" t="s">
        <v>21</v>
      </c>
      <c r="F296" s="219" t="s">
        <v>285</v>
      </c>
      <c r="G296" s="217"/>
      <c r="H296" s="220">
        <v>2</v>
      </c>
      <c r="I296" s="221"/>
      <c r="J296" s="217"/>
      <c r="K296" s="217"/>
      <c r="L296" s="222"/>
      <c r="M296" s="223"/>
      <c r="N296" s="224"/>
      <c r="O296" s="224"/>
      <c r="P296" s="224"/>
      <c r="Q296" s="224"/>
      <c r="R296" s="224"/>
      <c r="S296" s="224"/>
      <c r="T296" s="225"/>
      <c r="AT296" s="226" t="s">
        <v>131</v>
      </c>
      <c r="AU296" s="226" t="s">
        <v>82</v>
      </c>
      <c r="AV296" s="12" t="s">
        <v>82</v>
      </c>
      <c r="AW296" s="12" t="s">
        <v>35</v>
      </c>
      <c r="AX296" s="12" t="s">
        <v>72</v>
      </c>
      <c r="AY296" s="226" t="s">
        <v>120</v>
      </c>
    </row>
    <row r="297" spans="2:65" s="13" customFormat="1" ht="13.5">
      <c r="B297" s="227"/>
      <c r="C297" s="228"/>
      <c r="D297" s="203" t="s">
        <v>131</v>
      </c>
      <c r="E297" s="229" t="s">
        <v>21</v>
      </c>
      <c r="F297" s="230" t="s">
        <v>133</v>
      </c>
      <c r="G297" s="228"/>
      <c r="H297" s="231">
        <v>2</v>
      </c>
      <c r="I297" s="232"/>
      <c r="J297" s="228"/>
      <c r="K297" s="228"/>
      <c r="L297" s="233"/>
      <c r="M297" s="234"/>
      <c r="N297" s="235"/>
      <c r="O297" s="235"/>
      <c r="P297" s="235"/>
      <c r="Q297" s="235"/>
      <c r="R297" s="235"/>
      <c r="S297" s="235"/>
      <c r="T297" s="236"/>
      <c r="AT297" s="237" t="s">
        <v>131</v>
      </c>
      <c r="AU297" s="237" t="s">
        <v>82</v>
      </c>
      <c r="AV297" s="13" t="s">
        <v>134</v>
      </c>
      <c r="AW297" s="13" t="s">
        <v>35</v>
      </c>
      <c r="AX297" s="13" t="s">
        <v>80</v>
      </c>
      <c r="AY297" s="237" t="s">
        <v>120</v>
      </c>
    </row>
    <row r="298" spans="2:65" s="1" customFormat="1" ht="25.5" customHeight="1">
      <c r="B298" s="40"/>
      <c r="C298" s="191" t="s">
        <v>384</v>
      </c>
      <c r="D298" s="191" t="s">
        <v>123</v>
      </c>
      <c r="E298" s="192" t="s">
        <v>385</v>
      </c>
      <c r="F298" s="193" t="s">
        <v>386</v>
      </c>
      <c r="G298" s="194" t="s">
        <v>126</v>
      </c>
      <c r="H298" s="195">
        <v>2</v>
      </c>
      <c r="I298" s="196"/>
      <c r="J298" s="197">
        <f>ROUND(I298*H298,2)</f>
        <v>0</v>
      </c>
      <c r="K298" s="193" t="s">
        <v>21</v>
      </c>
      <c r="L298" s="60"/>
      <c r="M298" s="198" t="s">
        <v>21</v>
      </c>
      <c r="N298" s="199" t="s">
        <v>43</v>
      </c>
      <c r="O298" s="41"/>
      <c r="P298" s="200">
        <f>O298*H298</f>
        <v>0</v>
      </c>
      <c r="Q298" s="200">
        <v>0</v>
      </c>
      <c r="R298" s="200">
        <f>Q298*H298</f>
        <v>0</v>
      </c>
      <c r="S298" s="200">
        <v>0.01</v>
      </c>
      <c r="T298" s="201">
        <f>S298*H298</f>
        <v>0.02</v>
      </c>
      <c r="AR298" s="23" t="s">
        <v>134</v>
      </c>
      <c r="AT298" s="23" t="s">
        <v>123</v>
      </c>
      <c r="AU298" s="23" t="s">
        <v>82</v>
      </c>
      <c r="AY298" s="23" t="s">
        <v>120</v>
      </c>
      <c r="BE298" s="202">
        <f>IF(N298="základní",J298,0)</f>
        <v>0</v>
      </c>
      <c r="BF298" s="202">
        <f>IF(N298="snížená",J298,0)</f>
        <v>0</v>
      </c>
      <c r="BG298" s="202">
        <f>IF(N298="zákl. přenesená",J298,0)</f>
        <v>0</v>
      </c>
      <c r="BH298" s="202">
        <f>IF(N298="sníž. přenesená",J298,0)</f>
        <v>0</v>
      </c>
      <c r="BI298" s="202">
        <f>IF(N298="nulová",J298,0)</f>
        <v>0</v>
      </c>
      <c r="BJ298" s="23" t="s">
        <v>80</v>
      </c>
      <c r="BK298" s="202">
        <f>ROUND(I298*H298,2)</f>
        <v>0</v>
      </c>
      <c r="BL298" s="23" t="s">
        <v>134</v>
      </c>
      <c r="BM298" s="23" t="s">
        <v>387</v>
      </c>
    </row>
    <row r="299" spans="2:65" s="1" customFormat="1" ht="13.5">
      <c r="B299" s="40"/>
      <c r="C299" s="62"/>
      <c r="D299" s="203" t="s">
        <v>130</v>
      </c>
      <c r="E299" s="62"/>
      <c r="F299" s="204" t="s">
        <v>386</v>
      </c>
      <c r="G299" s="62"/>
      <c r="H299" s="62"/>
      <c r="I299" s="162"/>
      <c r="J299" s="62"/>
      <c r="K299" s="62"/>
      <c r="L299" s="60"/>
      <c r="M299" s="205"/>
      <c r="N299" s="41"/>
      <c r="O299" s="41"/>
      <c r="P299" s="41"/>
      <c r="Q299" s="41"/>
      <c r="R299" s="41"/>
      <c r="S299" s="41"/>
      <c r="T299" s="77"/>
      <c r="AT299" s="23" t="s">
        <v>130</v>
      </c>
      <c r="AU299" s="23" t="s">
        <v>82</v>
      </c>
    </row>
    <row r="300" spans="2:65" s="11" customFormat="1" ht="13.5">
      <c r="B300" s="206"/>
      <c r="C300" s="207"/>
      <c r="D300" s="203" t="s">
        <v>131</v>
      </c>
      <c r="E300" s="208" t="s">
        <v>21</v>
      </c>
      <c r="F300" s="209" t="s">
        <v>319</v>
      </c>
      <c r="G300" s="207"/>
      <c r="H300" s="208" t="s">
        <v>21</v>
      </c>
      <c r="I300" s="210"/>
      <c r="J300" s="207"/>
      <c r="K300" s="207"/>
      <c r="L300" s="211"/>
      <c r="M300" s="212"/>
      <c r="N300" s="213"/>
      <c r="O300" s="213"/>
      <c r="P300" s="213"/>
      <c r="Q300" s="213"/>
      <c r="R300" s="213"/>
      <c r="S300" s="213"/>
      <c r="T300" s="214"/>
      <c r="AT300" s="215" t="s">
        <v>131</v>
      </c>
      <c r="AU300" s="215" t="s">
        <v>82</v>
      </c>
      <c r="AV300" s="11" t="s">
        <v>80</v>
      </c>
      <c r="AW300" s="11" t="s">
        <v>35</v>
      </c>
      <c r="AX300" s="11" t="s">
        <v>72</v>
      </c>
      <c r="AY300" s="215" t="s">
        <v>120</v>
      </c>
    </row>
    <row r="301" spans="2:65" s="12" customFormat="1" ht="13.5">
      <c r="B301" s="216"/>
      <c r="C301" s="217"/>
      <c r="D301" s="203" t="s">
        <v>131</v>
      </c>
      <c r="E301" s="218" t="s">
        <v>21</v>
      </c>
      <c r="F301" s="219" t="s">
        <v>285</v>
      </c>
      <c r="G301" s="217"/>
      <c r="H301" s="220">
        <v>2</v>
      </c>
      <c r="I301" s="221"/>
      <c r="J301" s="217"/>
      <c r="K301" s="217"/>
      <c r="L301" s="222"/>
      <c r="M301" s="223"/>
      <c r="N301" s="224"/>
      <c r="O301" s="224"/>
      <c r="P301" s="224"/>
      <c r="Q301" s="224"/>
      <c r="R301" s="224"/>
      <c r="S301" s="224"/>
      <c r="T301" s="225"/>
      <c r="AT301" s="226" t="s">
        <v>131</v>
      </c>
      <c r="AU301" s="226" t="s">
        <v>82</v>
      </c>
      <c r="AV301" s="12" t="s">
        <v>82</v>
      </c>
      <c r="AW301" s="12" t="s">
        <v>35</v>
      </c>
      <c r="AX301" s="12" t="s">
        <v>72</v>
      </c>
      <c r="AY301" s="226" t="s">
        <v>120</v>
      </c>
    </row>
    <row r="302" spans="2:65" s="13" customFormat="1" ht="13.5">
      <c r="B302" s="227"/>
      <c r="C302" s="228"/>
      <c r="D302" s="203" t="s">
        <v>131</v>
      </c>
      <c r="E302" s="229" t="s">
        <v>21</v>
      </c>
      <c r="F302" s="230" t="s">
        <v>133</v>
      </c>
      <c r="G302" s="228"/>
      <c r="H302" s="231">
        <v>2</v>
      </c>
      <c r="I302" s="232"/>
      <c r="J302" s="228"/>
      <c r="K302" s="228"/>
      <c r="L302" s="233"/>
      <c r="M302" s="234"/>
      <c r="N302" s="235"/>
      <c r="O302" s="235"/>
      <c r="P302" s="235"/>
      <c r="Q302" s="235"/>
      <c r="R302" s="235"/>
      <c r="S302" s="235"/>
      <c r="T302" s="236"/>
      <c r="AT302" s="237" t="s">
        <v>131</v>
      </c>
      <c r="AU302" s="237" t="s">
        <v>82</v>
      </c>
      <c r="AV302" s="13" t="s">
        <v>134</v>
      </c>
      <c r="AW302" s="13" t="s">
        <v>35</v>
      </c>
      <c r="AX302" s="13" t="s">
        <v>80</v>
      </c>
      <c r="AY302" s="237" t="s">
        <v>120</v>
      </c>
    </row>
    <row r="303" spans="2:65" s="1" customFormat="1" ht="16.5" customHeight="1">
      <c r="B303" s="40"/>
      <c r="C303" s="191" t="s">
        <v>388</v>
      </c>
      <c r="D303" s="191" t="s">
        <v>123</v>
      </c>
      <c r="E303" s="192" t="s">
        <v>389</v>
      </c>
      <c r="F303" s="193" t="s">
        <v>390</v>
      </c>
      <c r="G303" s="194" t="s">
        <v>269</v>
      </c>
      <c r="H303" s="195">
        <v>3</v>
      </c>
      <c r="I303" s="196"/>
      <c r="J303" s="197">
        <f>ROUND(I303*H303,2)</f>
        <v>0</v>
      </c>
      <c r="K303" s="193" t="s">
        <v>21</v>
      </c>
      <c r="L303" s="60"/>
      <c r="M303" s="198" t="s">
        <v>21</v>
      </c>
      <c r="N303" s="199" t="s">
        <v>43</v>
      </c>
      <c r="O303" s="41"/>
      <c r="P303" s="200">
        <f>O303*H303</f>
        <v>0</v>
      </c>
      <c r="Q303" s="200">
        <v>0</v>
      </c>
      <c r="R303" s="200">
        <f>Q303*H303</f>
        <v>0</v>
      </c>
      <c r="S303" s="200">
        <v>0</v>
      </c>
      <c r="T303" s="201">
        <f>S303*H303</f>
        <v>0</v>
      </c>
      <c r="AR303" s="23" t="s">
        <v>134</v>
      </c>
      <c r="AT303" s="23" t="s">
        <v>123</v>
      </c>
      <c r="AU303" s="23" t="s">
        <v>82</v>
      </c>
      <c r="AY303" s="23" t="s">
        <v>120</v>
      </c>
      <c r="BE303" s="202">
        <f>IF(N303="základní",J303,0)</f>
        <v>0</v>
      </c>
      <c r="BF303" s="202">
        <f>IF(N303="snížená",J303,0)</f>
        <v>0</v>
      </c>
      <c r="BG303" s="202">
        <f>IF(N303="zákl. přenesená",J303,0)</f>
        <v>0</v>
      </c>
      <c r="BH303" s="202">
        <f>IF(N303="sníž. přenesená",J303,0)</f>
        <v>0</v>
      </c>
      <c r="BI303" s="202">
        <f>IF(N303="nulová",J303,0)</f>
        <v>0</v>
      </c>
      <c r="BJ303" s="23" t="s">
        <v>80</v>
      </c>
      <c r="BK303" s="202">
        <f>ROUND(I303*H303,2)</f>
        <v>0</v>
      </c>
      <c r="BL303" s="23" t="s">
        <v>134</v>
      </c>
      <c r="BM303" s="23" t="s">
        <v>391</v>
      </c>
    </row>
    <row r="304" spans="2:65" s="1" customFormat="1" ht="13.5">
      <c r="B304" s="40"/>
      <c r="C304" s="62"/>
      <c r="D304" s="203" t="s">
        <v>130</v>
      </c>
      <c r="E304" s="62"/>
      <c r="F304" s="204" t="s">
        <v>390</v>
      </c>
      <c r="G304" s="62"/>
      <c r="H304" s="62"/>
      <c r="I304" s="162"/>
      <c r="J304" s="62"/>
      <c r="K304" s="62"/>
      <c r="L304" s="60"/>
      <c r="M304" s="205"/>
      <c r="N304" s="41"/>
      <c r="O304" s="41"/>
      <c r="P304" s="41"/>
      <c r="Q304" s="41"/>
      <c r="R304" s="41"/>
      <c r="S304" s="41"/>
      <c r="T304" s="77"/>
      <c r="AT304" s="23" t="s">
        <v>130</v>
      </c>
      <c r="AU304" s="23" t="s">
        <v>82</v>
      </c>
    </row>
    <row r="305" spans="2:65" s="11" customFormat="1" ht="13.5">
      <c r="B305" s="206"/>
      <c r="C305" s="207"/>
      <c r="D305" s="203" t="s">
        <v>131</v>
      </c>
      <c r="E305" s="208" t="s">
        <v>21</v>
      </c>
      <c r="F305" s="209" t="s">
        <v>180</v>
      </c>
      <c r="G305" s="207"/>
      <c r="H305" s="208" t="s">
        <v>21</v>
      </c>
      <c r="I305" s="210"/>
      <c r="J305" s="207"/>
      <c r="K305" s="207"/>
      <c r="L305" s="211"/>
      <c r="M305" s="212"/>
      <c r="N305" s="213"/>
      <c r="O305" s="213"/>
      <c r="P305" s="213"/>
      <c r="Q305" s="213"/>
      <c r="R305" s="213"/>
      <c r="S305" s="213"/>
      <c r="T305" s="214"/>
      <c r="AT305" s="215" t="s">
        <v>131</v>
      </c>
      <c r="AU305" s="215" t="s">
        <v>82</v>
      </c>
      <c r="AV305" s="11" t="s">
        <v>80</v>
      </c>
      <c r="AW305" s="11" t="s">
        <v>35</v>
      </c>
      <c r="AX305" s="11" t="s">
        <v>72</v>
      </c>
      <c r="AY305" s="215" t="s">
        <v>120</v>
      </c>
    </row>
    <row r="306" spans="2:65" s="12" customFormat="1" ht="27">
      <c r="B306" s="216"/>
      <c r="C306" s="217"/>
      <c r="D306" s="203" t="s">
        <v>131</v>
      </c>
      <c r="E306" s="218" t="s">
        <v>21</v>
      </c>
      <c r="F306" s="219" t="s">
        <v>392</v>
      </c>
      <c r="G306" s="217"/>
      <c r="H306" s="220">
        <v>3</v>
      </c>
      <c r="I306" s="221"/>
      <c r="J306" s="217"/>
      <c r="K306" s="217"/>
      <c r="L306" s="222"/>
      <c r="M306" s="223"/>
      <c r="N306" s="224"/>
      <c r="O306" s="224"/>
      <c r="P306" s="224"/>
      <c r="Q306" s="224"/>
      <c r="R306" s="224"/>
      <c r="S306" s="224"/>
      <c r="T306" s="225"/>
      <c r="AT306" s="226" t="s">
        <v>131</v>
      </c>
      <c r="AU306" s="226" t="s">
        <v>82</v>
      </c>
      <c r="AV306" s="12" t="s">
        <v>82</v>
      </c>
      <c r="AW306" s="12" t="s">
        <v>35</v>
      </c>
      <c r="AX306" s="12" t="s">
        <v>72</v>
      </c>
      <c r="AY306" s="226" t="s">
        <v>120</v>
      </c>
    </row>
    <row r="307" spans="2:65" s="13" customFormat="1" ht="13.5">
      <c r="B307" s="227"/>
      <c r="C307" s="228"/>
      <c r="D307" s="203" t="s">
        <v>131</v>
      </c>
      <c r="E307" s="229" t="s">
        <v>21</v>
      </c>
      <c r="F307" s="230" t="s">
        <v>133</v>
      </c>
      <c r="G307" s="228"/>
      <c r="H307" s="231">
        <v>3</v>
      </c>
      <c r="I307" s="232"/>
      <c r="J307" s="228"/>
      <c r="K307" s="228"/>
      <c r="L307" s="233"/>
      <c r="M307" s="234"/>
      <c r="N307" s="235"/>
      <c r="O307" s="235"/>
      <c r="P307" s="235"/>
      <c r="Q307" s="235"/>
      <c r="R307" s="235"/>
      <c r="S307" s="235"/>
      <c r="T307" s="236"/>
      <c r="AT307" s="237" t="s">
        <v>131</v>
      </c>
      <c r="AU307" s="237" t="s">
        <v>82</v>
      </c>
      <c r="AV307" s="13" t="s">
        <v>134</v>
      </c>
      <c r="AW307" s="13" t="s">
        <v>35</v>
      </c>
      <c r="AX307" s="13" t="s">
        <v>80</v>
      </c>
      <c r="AY307" s="237" t="s">
        <v>120</v>
      </c>
    </row>
    <row r="308" spans="2:65" s="10" customFormat="1" ht="29.85" customHeight="1">
      <c r="B308" s="175"/>
      <c r="C308" s="176"/>
      <c r="D308" s="177" t="s">
        <v>71</v>
      </c>
      <c r="E308" s="189" t="s">
        <v>393</v>
      </c>
      <c r="F308" s="189" t="s">
        <v>394</v>
      </c>
      <c r="G308" s="176"/>
      <c r="H308" s="176"/>
      <c r="I308" s="179"/>
      <c r="J308" s="190">
        <f>BK308</f>
        <v>0</v>
      </c>
      <c r="K308" s="176"/>
      <c r="L308" s="181"/>
      <c r="M308" s="182"/>
      <c r="N308" s="183"/>
      <c r="O308" s="183"/>
      <c r="P308" s="184">
        <f>SUM(P309:P321)</f>
        <v>0</v>
      </c>
      <c r="Q308" s="183"/>
      <c r="R308" s="184">
        <f>SUM(R309:R321)</f>
        <v>0</v>
      </c>
      <c r="S308" s="183"/>
      <c r="T308" s="185">
        <f>SUM(T309:T321)</f>
        <v>0</v>
      </c>
      <c r="AR308" s="186" t="s">
        <v>80</v>
      </c>
      <c r="AT308" s="187" t="s">
        <v>71</v>
      </c>
      <c r="AU308" s="187" t="s">
        <v>80</v>
      </c>
      <c r="AY308" s="186" t="s">
        <v>120</v>
      </c>
      <c r="BK308" s="188">
        <f>SUM(BK309:BK321)</f>
        <v>0</v>
      </c>
    </row>
    <row r="309" spans="2:65" s="1" customFormat="1" ht="25.5" customHeight="1">
      <c r="B309" s="40"/>
      <c r="C309" s="191" t="s">
        <v>395</v>
      </c>
      <c r="D309" s="191" t="s">
        <v>123</v>
      </c>
      <c r="E309" s="192" t="s">
        <v>396</v>
      </c>
      <c r="F309" s="193" t="s">
        <v>397</v>
      </c>
      <c r="G309" s="194" t="s">
        <v>398</v>
      </c>
      <c r="H309" s="195">
        <v>59.707999999999998</v>
      </c>
      <c r="I309" s="196"/>
      <c r="J309" s="197">
        <f>ROUND(I309*H309,2)</f>
        <v>0</v>
      </c>
      <c r="K309" s="193" t="s">
        <v>127</v>
      </c>
      <c r="L309" s="60"/>
      <c r="M309" s="198" t="s">
        <v>21</v>
      </c>
      <c r="N309" s="199" t="s">
        <v>43</v>
      </c>
      <c r="O309" s="41"/>
      <c r="P309" s="200">
        <f>O309*H309</f>
        <v>0</v>
      </c>
      <c r="Q309" s="200">
        <v>0</v>
      </c>
      <c r="R309" s="200">
        <f>Q309*H309</f>
        <v>0</v>
      </c>
      <c r="S309" s="200">
        <v>0</v>
      </c>
      <c r="T309" s="201">
        <f>S309*H309</f>
        <v>0</v>
      </c>
      <c r="AR309" s="23" t="s">
        <v>134</v>
      </c>
      <c r="AT309" s="23" t="s">
        <v>123</v>
      </c>
      <c r="AU309" s="23" t="s">
        <v>82</v>
      </c>
      <c r="AY309" s="23" t="s">
        <v>120</v>
      </c>
      <c r="BE309" s="202">
        <f>IF(N309="základní",J309,0)</f>
        <v>0</v>
      </c>
      <c r="BF309" s="202">
        <f>IF(N309="snížená",J309,0)</f>
        <v>0</v>
      </c>
      <c r="BG309" s="202">
        <f>IF(N309="zákl. přenesená",J309,0)</f>
        <v>0</v>
      </c>
      <c r="BH309" s="202">
        <f>IF(N309="sníž. přenesená",J309,0)</f>
        <v>0</v>
      </c>
      <c r="BI309" s="202">
        <f>IF(N309="nulová",J309,0)</f>
        <v>0</v>
      </c>
      <c r="BJ309" s="23" t="s">
        <v>80</v>
      </c>
      <c r="BK309" s="202">
        <f>ROUND(I309*H309,2)</f>
        <v>0</v>
      </c>
      <c r="BL309" s="23" t="s">
        <v>134</v>
      </c>
      <c r="BM309" s="23" t="s">
        <v>399</v>
      </c>
    </row>
    <row r="310" spans="2:65" s="1" customFormat="1" ht="27">
      <c r="B310" s="40"/>
      <c r="C310" s="62"/>
      <c r="D310" s="203" t="s">
        <v>130</v>
      </c>
      <c r="E310" s="62"/>
      <c r="F310" s="204" t="s">
        <v>400</v>
      </c>
      <c r="G310" s="62"/>
      <c r="H310" s="62"/>
      <c r="I310" s="162"/>
      <c r="J310" s="62"/>
      <c r="K310" s="62"/>
      <c r="L310" s="60"/>
      <c r="M310" s="205"/>
      <c r="N310" s="41"/>
      <c r="O310" s="41"/>
      <c r="P310" s="41"/>
      <c r="Q310" s="41"/>
      <c r="R310" s="41"/>
      <c r="S310" s="41"/>
      <c r="T310" s="77"/>
      <c r="AT310" s="23" t="s">
        <v>130</v>
      </c>
      <c r="AU310" s="23" t="s">
        <v>82</v>
      </c>
    </row>
    <row r="311" spans="2:65" s="1" customFormat="1" ht="121.5">
      <c r="B311" s="40"/>
      <c r="C311" s="62"/>
      <c r="D311" s="203" t="s">
        <v>213</v>
      </c>
      <c r="E311" s="62"/>
      <c r="F311" s="241" t="s">
        <v>401</v>
      </c>
      <c r="G311" s="62"/>
      <c r="H311" s="62"/>
      <c r="I311" s="162"/>
      <c r="J311" s="62"/>
      <c r="K311" s="62"/>
      <c r="L311" s="60"/>
      <c r="M311" s="205"/>
      <c r="N311" s="41"/>
      <c r="O311" s="41"/>
      <c r="P311" s="41"/>
      <c r="Q311" s="41"/>
      <c r="R311" s="41"/>
      <c r="S311" s="41"/>
      <c r="T311" s="77"/>
      <c r="AT311" s="23" t="s">
        <v>213</v>
      </c>
      <c r="AU311" s="23" t="s">
        <v>82</v>
      </c>
    </row>
    <row r="312" spans="2:65" s="1" customFormat="1" ht="25.5" customHeight="1">
      <c r="B312" s="40"/>
      <c r="C312" s="191" t="s">
        <v>402</v>
      </c>
      <c r="D312" s="191" t="s">
        <v>123</v>
      </c>
      <c r="E312" s="192" t="s">
        <v>403</v>
      </c>
      <c r="F312" s="193" t="s">
        <v>404</v>
      </c>
      <c r="G312" s="194" t="s">
        <v>398</v>
      </c>
      <c r="H312" s="195">
        <v>59.707999999999998</v>
      </c>
      <c r="I312" s="196"/>
      <c r="J312" s="197">
        <f>ROUND(I312*H312,2)</f>
        <v>0</v>
      </c>
      <c r="K312" s="193" t="s">
        <v>127</v>
      </c>
      <c r="L312" s="60"/>
      <c r="M312" s="198" t="s">
        <v>21</v>
      </c>
      <c r="N312" s="199" t="s">
        <v>43</v>
      </c>
      <c r="O312" s="41"/>
      <c r="P312" s="200">
        <f>O312*H312</f>
        <v>0</v>
      </c>
      <c r="Q312" s="200">
        <v>0</v>
      </c>
      <c r="R312" s="200">
        <f>Q312*H312</f>
        <v>0</v>
      </c>
      <c r="S312" s="200">
        <v>0</v>
      </c>
      <c r="T312" s="201">
        <f>S312*H312</f>
        <v>0</v>
      </c>
      <c r="AR312" s="23" t="s">
        <v>134</v>
      </c>
      <c r="AT312" s="23" t="s">
        <v>123</v>
      </c>
      <c r="AU312" s="23" t="s">
        <v>82</v>
      </c>
      <c r="AY312" s="23" t="s">
        <v>120</v>
      </c>
      <c r="BE312" s="202">
        <f>IF(N312="základní",J312,0)</f>
        <v>0</v>
      </c>
      <c r="BF312" s="202">
        <f>IF(N312="snížená",J312,0)</f>
        <v>0</v>
      </c>
      <c r="BG312" s="202">
        <f>IF(N312="zákl. přenesená",J312,0)</f>
        <v>0</v>
      </c>
      <c r="BH312" s="202">
        <f>IF(N312="sníž. přenesená",J312,0)</f>
        <v>0</v>
      </c>
      <c r="BI312" s="202">
        <f>IF(N312="nulová",J312,0)</f>
        <v>0</v>
      </c>
      <c r="BJ312" s="23" t="s">
        <v>80</v>
      </c>
      <c r="BK312" s="202">
        <f>ROUND(I312*H312,2)</f>
        <v>0</v>
      </c>
      <c r="BL312" s="23" t="s">
        <v>134</v>
      </c>
      <c r="BM312" s="23" t="s">
        <v>405</v>
      </c>
    </row>
    <row r="313" spans="2:65" s="1" customFormat="1" ht="13.5">
      <c r="B313" s="40"/>
      <c r="C313" s="62"/>
      <c r="D313" s="203" t="s">
        <v>130</v>
      </c>
      <c r="E313" s="62"/>
      <c r="F313" s="204" t="s">
        <v>406</v>
      </c>
      <c r="G313" s="62"/>
      <c r="H313" s="62"/>
      <c r="I313" s="162"/>
      <c r="J313" s="62"/>
      <c r="K313" s="62"/>
      <c r="L313" s="60"/>
      <c r="M313" s="205"/>
      <c r="N313" s="41"/>
      <c r="O313" s="41"/>
      <c r="P313" s="41"/>
      <c r="Q313" s="41"/>
      <c r="R313" s="41"/>
      <c r="S313" s="41"/>
      <c r="T313" s="77"/>
      <c r="AT313" s="23" t="s">
        <v>130</v>
      </c>
      <c r="AU313" s="23" t="s">
        <v>82</v>
      </c>
    </row>
    <row r="314" spans="2:65" s="1" customFormat="1" ht="81">
      <c r="B314" s="40"/>
      <c r="C314" s="62"/>
      <c r="D314" s="203" t="s">
        <v>213</v>
      </c>
      <c r="E314" s="62"/>
      <c r="F314" s="241" t="s">
        <v>407</v>
      </c>
      <c r="G314" s="62"/>
      <c r="H314" s="62"/>
      <c r="I314" s="162"/>
      <c r="J314" s="62"/>
      <c r="K314" s="62"/>
      <c r="L314" s="60"/>
      <c r="M314" s="205"/>
      <c r="N314" s="41"/>
      <c r="O314" s="41"/>
      <c r="P314" s="41"/>
      <c r="Q314" s="41"/>
      <c r="R314" s="41"/>
      <c r="S314" s="41"/>
      <c r="T314" s="77"/>
      <c r="AT314" s="23" t="s">
        <v>213</v>
      </c>
      <c r="AU314" s="23" t="s">
        <v>82</v>
      </c>
    </row>
    <row r="315" spans="2:65" s="1" customFormat="1" ht="25.5" customHeight="1">
      <c r="B315" s="40"/>
      <c r="C315" s="191" t="s">
        <v>408</v>
      </c>
      <c r="D315" s="191" t="s">
        <v>123</v>
      </c>
      <c r="E315" s="192" t="s">
        <v>409</v>
      </c>
      <c r="F315" s="193" t="s">
        <v>410</v>
      </c>
      <c r="G315" s="194" t="s">
        <v>398</v>
      </c>
      <c r="H315" s="195">
        <v>537.37199999999996</v>
      </c>
      <c r="I315" s="196"/>
      <c r="J315" s="197">
        <f>ROUND(I315*H315,2)</f>
        <v>0</v>
      </c>
      <c r="K315" s="193" t="s">
        <v>127</v>
      </c>
      <c r="L315" s="60"/>
      <c r="M315" s="198" t="s">
        <v>21</v>
      </c>
      <c r="N315" s="199" t="s">
        <v>43</v>
      </c>
      <c r="O315" s="41"/>
      <c r="P315" s="200">
        <f>O315*H315</f>
        <v>0</v>
      </c>
      <c r="Q315" s="200">
        <v>0</v>
      </c>
      <c r="R315" s="200">
        <f>Q315*H315</f>
        <v>0</v>
      </c>
      <c r="S315" s="200">
        <v>0</v>
      </c>
      <c r="T315" s="201">
        <f>S315*H315</f>
        <v>0</v>
      </c>
      <c r="AR315" s="23" t="s">
        <v>134</v>
      </c>
      <c r="AT315" s="23" t="s">
        <v>123</v>
      </c>
      <c r="AU315" s="23" t="s">
        <v>82</v>
      </c>
      <c r="AY315" s="23" t="s">
        <v>120</v>
      </c>
      <c r="BE315" s="202">
        <f>IF(N315="základní",J315,0)</f>
        <v>0</v>
      </c>
      <c r="BF315" s="202">
        <f>IF(N315="snížená",J315,0)</f>
        <v>0</v>
      </c>
      <c r="BG315" s="202">
        <f>IF(N315="zákl. přenesená",J315,0)</f>
        <v>0</v>
      </c>
      <c r="BH315" s="202">
        <f>IF(N315="sníž. přenesená",J315,0)</f>
        <v>0</v>
      </c>
      <c r="BI315" s="202">
        <f>IF(N315="nulová",J315,0)</f>
        <v>0</v>
      </c>
      <c r="BJ315" s="23" t="s">
        <v>80</v>
      </c>
      <c r="BK315" s="202">
        <f>ROUND(I315*H315,2)</f>
        <v>0</v>
      </c>
      <c r="BL315" s="23" t="s">
        <v>134</v>
      </c>
      <c r="BM315" s="23" t="s">
        <v>411</v>
      </c>
    </row>
    <row r="316" spans="2:65" s="1" customFormat="1" ht="27">
      <c r="B316" s="40"/>
      <c r="C316" s="62"/>
      <c r="D316" s="203" t="s">
        <v>130</v>
      </c>
      <c r="E316" s="62"/>
      <c r="F316" s="204" t="s">
        <v>412</v>
      </c>
      <c r="G316" s="62"/>
      <c r="H316" s="62"/>
      <c r="I316" s="162"/>
      <c r="J316" s="62"/>
      <c r="K316" s="62"/>
      <c r="L316" s="60"/>
      <c r="M316" s="205"/>
      <c r="N316" s="41"/>
      <c r="O316" s="41"/>
      <c r="P316" s="41"/>
      <c r="Q316" s="41"/>
      <c r="R316" s="41"/>
      <c r="S316" s="41"/>
      <c r="T316" s="77"/>
      <c r="AT316" s="23" t="s">
        <v>130</v>
      </c>
      <c r="AU316" s="23" t="s">
        <v>82</v>
      </c>
    </row>
    <row r="317" spans="2:65" s="1" customFormat="1" ht="81">
      <c r="B317" s="40"/>
      <c r="C317" s="62"/>
      <c r="D317" s="203" t="s">
        <v>213</v>
      </c>
      <c r="E317" s="62"/>
      <c r="F317" s="241" t="s">
        <v>407</v>
      </c>
      <c r="G317" s="62"/>
      <c r="H317" s="62"/>
      <c r="I317" s="162"/>
      <c r="J317" s="62"/>
      <c r="K317" s="62"/>
      <c r="L317" s="60"/>
      <c r="M317" s="205"/>
      <c r="N317" s="41"/>
      <c r="O317" s="41"/>
      <c r="P317" s="41"/>
      <c r="Q317" s="41"/>
      <c r="R317" s="41"/>
      <c r="S317" s="41"/>
      <c r="T317" s="77"/>
      <c r="AT317" s="23" t="s">
        <v>213</v>
      </c>
      <c r="AU317" s="23" t="s">
        <v>82</v>
      </c>
    </row>
    <row r="318" spans="2:65" s="12" customFormat="1" ht="13.5">
      <c r="B318" s="216"/>
      <c r="C318" s="217"/>
      <c r="D318" s="203" t="s">
        <v>131</v>
      </c>
      <c r="E318" s="217"/>
      <c r="F318" s="219" t="s">
        <v>413</v>
      </c>
      <c r="G318" s="217"/>
      <c r="H318" s="220">
        <v>537.37199999999996</v>
      </c>
      <c r="I318" s="221"/>
      <c r="J318" s="217"/>
      <c r="K318" s="217"/>
      <c r="L318" s="222"/>
      <c r="M318" s="223"/>
      <c r="N318" s="224"/>
      <c r="O318" s="224"/>
      <c r="P318" s="224"/>
      <c r="Q318" s="224"/>
      <c r="R318" s="224"/>
      <c r="S318" s="224"/>
      <c r="T318" s="225"/>
      <c r="AT318" s="226" t="s">
        <v>131</v>
      </c>
      <c r="AU318" s="226" t="s">
        <v>82</v>
      </c>
      <c r="AV318" s="12" t="s">
        <v>82</v>
      </c>
      <c r="AW318" s="12" t="s">
        <v>6</v>
      </c>
      <c r="AX318" s="12" t="s">
        <v>80</v>
      </c>
      <c r="AY318" s="226" t="s">
        <v>120</v>
      </c>
    </row>
    <row r="319" spans="2:65" s="1" customFormat="1" ht="25.5" customHeight="1">
      <c r="B319" s="40"/>
      <c r="C319" s="191" t="s">
        <v>414</v>
      </c>
      <c r="D319" s="191" t="s">
        <v>123</v>
      </c>
      <c r="E319" s="192" t="s">
        <v>415</v>
      </c>
      <c r="F319" s="193" t="s">
        <v>416</v>
      </c>
      <c r="G319" s="194" t="s">
        <v>398</v>
      </c>
      <c r="H319" s="195">
        <v>59.707999999999998</v>
      </c>
      <c r="I319" s="196"/>
      <c r="J319" s="197">
        <f>ROUND(I319*H319,2)</f>
        <v>0</v>
      </c>
      <c r="K319" s="193" t="s">
        <v>127</v>
      </c>
      <c r="L319" s="60"/>
      <c r="M319" s="198" t="s">
        <v>21</v>
      </c>
      <c r="N319" s="199" t="s">
        <v>43</v>
      </c>
      <c r="O319" s="41"/>
      <c r="P319" s="200">
        <f>O319*H319</f>
        <v>0</v>
      </c>
      <c r="Q319" s="200">
        <v>0</v>
      </c>
      <c r="R319" s="200">
        <f>Q319*H319</f>
        <v>0</v>
      </c>
      <c r="S319" s="200">
        <v>0</v>
      </c>
      <c r="T319" s="201">
        <f>S319*H319</f>
        <v>0</v>
      </c>
      <c r="AR319" s="23" t="s">
        <v>134</v>
      </c>
      <c r="AT319" s="23" t="s">
        <v>123</v>
      </c>
      <c r="AU319" s="23" t="s">
        <v>82</v>
      </c>
      <c r="AY319" s="23" t="s">
        <v>120</v>
      </c>
      <c r="BE319" s="202">
        <f>IF(N319="základní",J319,0)</f>
        <v>0</v>
      </c>
      <c r="BF319" s="202">
        <f>IF(N319="snížená",J319,0)</f>
        <v>0</v>
      </c>
      <c r="BG319" s="202">
        <f>IF(N319="zákl. přenesená",J319,0)</f>
        <v>0</v>
      </c>
      <c r="BH319" s="202">
        <f>IF(N319="sníž. přenesená",J319,0)</f>
        <v>0</v>
      </c>
      <c r="BI319" s="202">
        <f>IF(N319="nulová",J319,0)</f>
        <v>0</v>
      </c>
      <c r="BJ319" s="23" t="s">
        <v>80</v>
      </c>
      <c r="BK319" s="202">
        <f>ROUND(I319*H319,2)</f>
        <v>0</v>
      </c>
      <c r="BL319" s="23" t="s">
        <v>134</v>
      </c>
      <c r="BM319" s="23" t="s">
        <v>417</v>
      </c>
    </row>
    <row r="320" spans="2:65" s="1" customFormat="1" ht="27">
      <c r="B320" s="40"/>
      <c r="C320" s="62"/>
      <c r="D320" s="203" t="s">
        <v>130</v>
      </c>
      <c r="E320" s="62"/>
      <c r="F320" s="204" t="s">
        <v>418</v>
      </c>
      <c r="G320" s="62"/>
      <c r="H320" s="62"/>
      <c r="I320" s="162"/>
      <c r="J320" s="62"/>
      <c r="K320" s="62"/>
      <c r="L320" s="60"/>
      <c r="M320" s="205"/>
      <c r="N320" s="41"/>
      <c r="O320" s="41"/>
      <c r="P320" s="41"/>
      <c r="Q320" s="41"/>
      <c r="R320" s="41"/>
      <c r="S320" s="41"/>
      <c r="T320" s="77"/>
      <c r="AT320" s="23" t="s">
        <v>130</v>
      </c>
      <c r="AU320" s="23" t="s">
        <v>82</v>
      </c>
    </row>
    <row r="321" spans="2:65" s="1" customFormat="1" ht="81">
      <c r="B321" s="40"/>
      <c r="C321" s="62"/>
      <c r="D321" s="203" t="s">
        <v>213</v>
      </c>
      <c r="E321" s="62"/>
      <c r="F321" s="241" t="s">
        <v>419</v>
      </c>
      <c r="G321" s="62"/>
      <c r="H321" s="62"/>
      <c r="I321" s="162"/>
      <c r="J321" s="62"/>
      <c r="K321" s="62"/>
      <c r="L321" s="60"/>
      <c r="M321" s="205"/>
      <c r="N321" s="41"/>
      <c r="O321" s="41"/>
      <c r="P321" s="41"/>
      <c r="Q321" s="41"/>
      <c r="R321" s="41"/>
      <c r="S321" s="41"/>
      <c r="T321" s="77"/>
      <c r="AT321" s="23" t="s">
        <v>213</v>
      </c>
      <c r="AU321" s="23" t="s">
        <v>82</v>
      </c>
    </row>
    <row r="322" spans="2:65" s="10" customFormat="1" ht="29.85" customHeight="1">
      <c r="B322" s="175"/>
      <c r="C322" s="176"/>
      <c r="D322" s="177" t="s">
        <v>71</v>
      </c>
      <c r="E322" s="189" t="s">
        <v>420</v>
      </c>
      <c r="F322" s="189" t="s">
        <v>421</v>
      </c>
      <c r="G322" s="176"/>
      <c r="H322" s="176"/>
      <c r="I322" s="179"/>
      <c r="J322" s="190">
        <f>BK322</f>
        <v>0</v>
      </c>
      <c r="K322" s="176"/>
      <c r="L322" s="181"/>
      <c r="M322" s="182"/>
      <c r="N322" s="183"/>
      <c r="O322" s="183"/>
      <c r="P322" s="184">
        <f>SUM(P323:P325)</f>
        <v>0</v>
      </c>
      <c r="Q322" s="183"/>
      <c r="R322" s="184">
        <f>SUM(R323:R325)</f>
        <v>0</v>
      </c>
      <c r="S322" s="183"/>
      <c r="T322" s="185">
        <f>SUM(T323:T325)</f>
        <v>0</v>
      </c>
      <c r="AR322" s="186" t="s">
        <v>80</v>
      </c>
      <c r="AT322" s="187" t="s">
        <v>71</v>
      </c>
      <c r="AU322" s="187" t="s">
        <v>80</v>
      </c>
      <c r="AY322" s="186" t="s">
        <v>120</v>
      </c>
      <c r="BK322" s="188">
        <f>SUM(BK323:BK325)</f>
        <v>0</v>
      </c>
    </row>
    <row r="323" spans="2:65" s="1" customFormat="1" ht="16.5" customHeight="1">
      <c r="B323" s="40"/>
      <c r="C323" s="191" t="s">
        <v>422</v>
      </c>
      <c r="D323" s="191" t="s">
        <v>123</v>
      </c>
      <c r="E323" s="192" t="s">
        <v>423</v>
      </c>
      <c r="F323" s="193" t="s">
        <v>424</v>
      </c>
      <c r="G323" s="194" t="s">
        <v>398</v>
      </c>
      <c r="H323" s="195">
        <v>35.908000000000001</v>
      </c>
      <c r="I323" s="196"/>
      <c r="J323" s="197">
        <f>ROUND(I323*H323,2)</f>
        <v>0</v>
      </c>
      <c r="K323" s="193" t="s">
        <v>127</v>
      </c>
      <c r="L323" s="60"/>
      <c r="M323" s="198" t="s">
        <v>21</v>
      </c>
      <c r="N323" s="199" t="s">
        <v>43</v>
      </c>
      <c r="O323" s="41"/>
      <c r="P323" s="200">
        <f>O323*H323</f>
        <v>0</v>
      </c>
      <c r="Q323" s="200">
        <v>0</v>
      </c>
      <c r="R323" s="200">
        <f>Q323*H323</f>
        <v>0</v>
      </c>
      <c r="S323" s="200">
        <v>0</v>
      </c>
      <c r="T323" s="201">
        <f>S323*H323</f>
        <v>0</v>
      </c>
      <c r="AR323" s="23" t="s">
        <v>134</v>
      </c>
      <c r="AT323" s="23" t="s">
        <v>123</v>
      </c>
      <c r="AU323" s="23" t="s">
        <v>82</v>
      </c>
      <c r="AY323" s="23" t="s">
        <v>120</v>
      </c>
      <c r="BE323" s="202">
        <f>IF(N323="základní",J323,0)</f>
        <v>0</v>
      </c>
      <c r="BF323" s="202">
        <f>IF(N323="snížená",J323,0)</f>
        <v>0</v>
      </c>
      <c r="BG323" s="202">
        <f>IF(N323="zákl. přenesená",J323,0)</f>
        <v>0</v>
      </c>
      <c r="BH323" s="202">
        <f>IF(N323="sníž. přenesená",J323,0)</f>
        <v>0</v>
      </c>
      <c r="BI323" s="202">
        <f>IF(N323="nulová",J323,0)</f>
        <v>0</v>
      </c>
      <c r="BJ323" s="23" t="s">
        <v>80</v>
      </c>
      <c r="BK323" s="202">
        <f>ROUND(I323*H323,2)</f>
        <v>0</v>
      </c>
      <c r="BL323" s="23" t="s">
        <v>134</v>
      </c>
      <c r="BM323" s="23" t="s">
        <v>425</v>
      </c>
    </row>
    <row r="324" spans="2:65" s="1" customFormat="1" ht="40.5">
      <c r="B324" s="40"/>
      <c r="C324" s="62"/>
      <c r="D324" s="203" t="s">
        <v>130</v>
      </c>
      <c r="E324" s="62"/>
      <c r="F324" s="204" t="s">
        <v>426</v>
      </c>
      <c r="G324" s="62"/>
      <c r="H324" s="62"/>
      <c r="I324" s="162"/>
      <c r="J324" s="62"/>
      <c r="K324" s="62"/>
      <c r="L324" s="60"/>
      <c r="M324" s="205"/>
      <c r="N324" s="41"/>
      <c r="O324" s="41"/>
      <c r="P324" s="41"/>
      <c r="Q324" s="41"/>
      <c r="R324" s="41"/>
      <c r="S324" s="41"/>
      <c r="T324" s="77"/>
      <c r="AT324" s="23" t="s">
        <v>130</v>
      </c>
      <c r="AU324" s="23" t="s">
        <v>82</v>
      </c>
    </row>
    <row r="325" spans="2:65" s="1" customFormat="1" ht="81">
      <c r="B325" s="40"/>
      <c r="C325" s="62"/>
      <c r="D325" s="203" t="s">
        <v>213</v>
      </c>
      <c r="E325" s="62"/>
      <c r="F325" s="241" t="s">
        <v>427</v>
      </c>
      <c r="G325" s="62"/>
      <c r="H325" s="62"/>
      <c r="I325" s="162"/>
      <c r="J325" s="62"/>
      <c r="K325" s="62"/>
      <c r="L325" s="60"/>
      <c r="M325" s="205"/>
      <c r="N325" s="41"/>
      <c r="O325" s="41"/>
      <c r="P325" s="41"/>
      <c r="Q325" s="41"/>
      <c r="R325" s="41"/>
      <c r="S325" s="41"/>
      <c r="T325" s="77"/>
      <c r="AT325" s="23" t="s">
        <v>213</v>
      </c>
      <c r="AU325" s="23" t="s">
        <v>82</v>
      </c>
    </row>
    <row r="326" spans="2:65" s="10" customFormat="1" ht="37.35" customHeight="1">
      <c r="B326" s="175"/>
      <c r="C326" s="176"/>
      <c r="D326" s="177" t="s">
        <v>71</v>
      </c>
      <c r="E326" s="178" t="s">
        <v>428</v>
      </c>
      <c r="F326" s="178" t="s">
        <v>429</v>
      </c>
      <c r="G326" s="176"/>
      <c r="H326" s="176"/>
      <c r="I326" s="179"/>
      <c r="J326" s="180">
        <f>BK326</f>
        <v>210641.75</v>
      </c>
      <c r="K326" s="176"/>
      <c r="L326" s="181"/>
      <c r="M326" s="182"/>
      <c r="N326" s="183"/>
      <c r="O326" s="183"/>
      <c r="P326" s="184">
        <f>P327+P356+P359+P386+P454+P472+P508+P557+P604</f>
        <v>0</v>
      </c>
      <c r="Q326" s="183"/>
      <c r="R326" s="184">
        <f>R327+R356+R359+R386+R454+R472+R508+R557+R604</f>
        <v>20.161490920000002</v>
      </c>
      <c r="S326" s="183"/>
      <c r="T326" s="185">
        <f>T327+T356+T359+T386+T454+T472+T508+T557+T604</f>
        <v>0</v>
      </c>
      <c r="AR326" s="186" t="s">
        <v>82</v>
      </c>
      <c r="AT326" s="187" t="s">
        <v>71</v>
      </c>
      <c r="AU326" s="187" t="s">
        <v>72</v>
      </c>
      <c r="AY326" s="186" t="s">
        <v>120</v>
      </c>
      <c r="BK326" s="188">
        <f>BK327+BK356+BK359+BK386+BK454+BK472+BK508+BK557+BK604</f>
        <v>210641.75</v>
      </c>
    </row>
    <row r="327" spans="2:65" s="10" customFormat="1" ht="19.899999999999999" customHeight="1">
      <c r="B327" s="175"/>
      <c r="C327" s="176"/>
      <c r="D327" s="177" t="s">
        <v>71</v>
      </c>
      <c r="E327" s="189" t="s">
        <v>430</v>
      </c>
      <c r="F327" s="189" t="s">
        <v>431</v>
      </c>
      <c r="G327" s="176"/>
      <c r="H327" s="176"/>
      <c r="I327" s="179"/>
      <c r="J327" s="190">
        <f>BK327</f>
        <v>0</v>
      </c>
      <c r="K327" s="176"/>
      <c r="L327" s="181"/>
      <c r="M327" s="182"/>
      <c r="N327" s="183"/>
      <c r="O327" s="183"/>
      <c r="P327" s="184">
        <f>SUM(P328:P355)</f>
        <v>0</v>
      </c>
      <c r="Q327" s="183"/>
      <c r="R327" s="184">
        <f>SUM(R328:R355)</f>
        <v>1.2359903999999999</v>
      </c>
      <c r="S327" s="183"/>
      <c r="T327" s="185">
        <f>SUM(T328:T355)</f>
        <v>0</v>
      </c>
      <c r="AR327" s="186" t="s">
        <v>82</v>
      </c>
      <c r="AT327" s="187" t="s">
        <v>71</v>
      </c>
      <c r="AU327" s="187" t="s">
        <v>80</v>
      </c>
      <c r="AY327" s="186" t="s">
        <v>120</v>
      </c>
      <c r="BK327" s="188">
        <f>SUM(BK328:BK355)</f>
        <v>0</v>
      </c>
    </row>
    <row r="328" spans="2:65" s="1" customFormat="1" ht="25.5" customHeight="1">
      <c r="B328" s="40"/>
      <c r="C328" s="191" t="s">
        <v>432</v>
      </c>
      <c r="D328" s="191" t="s">
        <v>123</v>
      </c>
      <c r="E328" s="192" t="s">
        <v>433</v>
      </c>
      <c r="F328" s="193" t="s">
        <v>434</v>
      </c>
      <c r="G328" s="194" t="s">
        <v>435</v>
      </c>
      <c r="H328" s="195">
        <v>218.73</v>
      </c>
      <c r="I328" s="196"/>
      <c r="J328" s="197">
        <f>ROUND(I328*H328,2)</f>
        <v>0</v>
      </c>
      <c r="K328" s="193" t="s">
        <v>127</v>
      </c>
      <c r="L328" s="60"/>
      <c r="M328" s="198" t="s">
        <v>21</v>
      </c>
      <c r="N328" s="199" t="s">
        <v>43</v>
      </c>
      <c r="O328" s="41"/>
      <c r="P328" s="200">
        <f>O328*H328</f>
        <v>0</v>
      </c>
      <c r="Q328" s="200">
        <v>0</v>
      </c>
      <c r="R328" s="200">
        <f>Q328*H328</f>
        <v>0</v>
      </c>
      <c r="S328" s="200">
        <v>0</v>
      </c>
      <c r="T328" s="201">
        <f>S328*H328</f>
        <v>0</v>
      </c>
      <c r="AR328" s="23" t="s">
        <v>275</v>
      </c>
      <c r="AT328" s="23" t="s">
        <v>123</v>
      </c>
      <c r="AU328" s="23" t="s">
        <v>82</v>
      </c>
      <c r="AY328" s="23" t="s">
        <v>120</v>
      </c>
      <c r="BE328" s="202">
        <f>IF(N328="základní",J328,0)</f>
        <v>0</v>
      </c>
      <c r="BF328" s="202">
        <f>IF(N328="snížená",J328,0)</f>
        <v>0</v>
      </c>
      <c r="BG328" s="202">
        <f>IF(N328="zákl. přenesená",J328,0)</f>
        <v>0</v>
      </c>
      <c r="BH328" s="202">
        <f>IF(N328="sníž. přenesená",J328,0)</f>
        <v>0</v>
      </c>
      <c r="BI328" s="202">
        <f>IF(N328="nulová",J328,0)</f>
        <v>0</v>
      </c>
      <c r="BJ328" s="23" t="s">
        <v>80</v>
      </c>
      <c r="BK328" s="202">
        <f>ROUND(I328*H328,2)</f>
        <v>0</v>
      </c>
      <c r="BL328" s="23" t="s">
        <v>275</v>
      </c>
      <c r="BM328" s="23" t="s">
        <v>436</v>
      </c>
    </row>
    <row r="329" spans="2:65" s="1" customFormat="1" ht="27">
      <c r="B329" s="40"/>
      <c r="C329" s="62"/>
      <c r="D329" s="203" t="s">
        <v>130</v>
      </c>
      <c r="E329" s="62"/>
      <c r="F329" s="204" t="s">
        <v>437</v>
      </c>
      <c r="G329" s="62"/>
      <c r="H329" s="62"/>
      <c r="I329" s="162"/>
      <c r="J329" s="62"/>
      <c r="K329" s="62"/>
      <c r="L329" s="60"/>
      <c r="M329" s="205"/>
      <c r="N329" s="41"/>
      <c r="O329" s="41"/>
      <c r="P329" s="41"/>
      <c r="Q329" s="41"/>
      <c r="R329" s="41"/>
      <c r="S329" s="41"/>
      <c r="T329" s="77"/>
      <c r="AT329" s="23" t="s">
        <v>130</v>
      </c>
      <c r="AU329" s="23" t="s">
        <v>82</v>
      </c>
    </row>
    <row r="330" spans="2:65" s="1" customFormat="1" ht="27">
      <c r="B330" s="40"/>
      <c r="C330" s="62"/>
      <c r="D330" s="203" t="s">
        <v>213</v>
      </c>
      <c r="E330" s="62"/>
      <c r="F330" s="241" t="s">
        <v>438</v>
      </c>
      <c r="G330" s="62"/>
      <c r="H330" s="62"/>
      <c r="I330" s="162"/>
      <c r="J330" s="62"/>
      <c r="K330" s="62"/>
      <c r="L330" s="60"/>
      <c r="M330" s="205"/>
      <c r="N330" s="41"/>
      <c r="O330" s="41"/>
      <c r="P330" s="41"/>
      <c r="Q330" s="41"/>
      <c r="R330" s="41"/>
      <c r="S330" s="41"/>
      <c r="T330" s="77"/>
      <c r="AT330" s="23" t="s">
        <v>213</v>
      </c>
      <c r="AU330" s="23" t="s">
        <v>82</v>
      </c>
    </row>
    <row r="331" spans="2:65" s="11" customFormat="1" ht="13.5">
      <c r="B331" s="206"/>
      <c r="C331" s="207"/>
      <c r="D331" s="203" t="s">
        <v>131</v>
      </c>
      <c r="E331" s="208" t="s">
        <v>21</v>
      </c>
      <c r="F331" s="209" t="s">
        <v>180</v>
      </c>
      <c r="G331" s="207"/>
      <c r="H331" s="208" t="s">
        <v>21</v>
      </c>
      <c r="I331" s="210"/>
      <c r="J331" s="207"/>
      <c r="K331" s="207"/>
      <c r="L331" s="211"/>
      <c r="M331" s="212"/>
      <c r="N331" s="213"/>
      <c r="O331" s="213"/>
      <c r="P331" s="213"/>
      <c r="Q331" s="213"/>
      <c r="R331" s="213"/>
      <c r="S331" s="213"/>
      <c r="T331" s="214"/>
      <c r="AT331" s="215" t="s">
        <v>131</v>
      </c>
      <c r="AU331" s="215" t="s">
        <v>82</v>
      </c>
      <c r="AV331" s="11" t="s">
        <v>80</v>
      </c>
      <c r="AW331" s="11" t="s">
        <v>35</v>
      </c>
      <c r="AX331" s="11" t="s">
        <v>72</v>
      </c>
      <c r="AY331" s="215" t="s">
        <v>120</v>
      </c>
    </row>
    <row r="332" spans="2:65" s="12" customFormat="1" ht="27">
      <c r="B332" s="216"/>
      <c r="C332" s="217"/>
      <c r="D332" s="203" t="s">
        <v>131</v>
      </c>
      <c r="E332" s="218" t="s">
        <v>21</v>
      </c>
      <c r="F332" s="219" t="s">
        <v>439</v>
      </c>
      <c r="G332" s="217"/>
      <c r="H332" s="220">
        <v>218.73</v>
      </c>
      <c r="I332" s="221"/>
      <c r="J332" s="217"/>
      <c r="K332" s="217"/>
      <c r="L332" s="222"/>
      <c r="M332" s="223"/>
      <c r="N332" s="224"/>
      <c r="O332" s="224"/>
      <c r="P332" s="224"/>
      <c r="Q332" s="224"/>
      <c r="R332" s="224"/>
      <c r="S332" s="224"/>
      <c r="T332" s="225"/>
      <c r="AT332" s="226" t="s">
        <v>131</v>
      </c>
      <c r="AU332" s="226" t="s">
        <v>82</v>
      </c>
      <c r="AV332" s="12" t="s">
        <v>82</v>
      </c>
      <c r="AW332" s="12" t="s">
        <v>35</v>
      </c>
      <c r="AX332" s="12" t="s">
        <v>72</v>
      </c>
      <c r="AY332" s="226" t="s">
        <v>120</v>
      </c>
    </row>
    <row r="333" spans="2:65" s="13" customFormat="1" ht="13.5">
      <c r="B333" s="227"/>
      <c r="C333" s="228"/>
      <c r="D333" s="203" t="s">
        <v>131</v>
      </c>
      <c r="E333" s="229" t="s">
        <v>21</v>
      </c>
      <c r="F333" s="230" t="s">
        <v>133</v>
      </c>
      <c r="G333" s="228"/>
      <c r="H333" s="231">
        <v>218.73</v>
      </c>
      <c r="I333" s="232"/>
      <c r="J333" s="228"/>
      <c r="K333" s="228"/>
      <c r="L333" s="233"/>
      <c r="M333" s="234"/>
      <c r="N333" s="235"/>
      <c r="O333" s="235"/>
      <c r="P333" s="235"/>
      <c r="Q333" s="235"/>
      <c r="R333" s="235"/>
      <c r="S333" s="235"/>
      <c r="T333" s="236"/>
      <c r="AT333" s="237" t="s">
        <v>131</v>
      </c>
      <c r="AU333" s="237" t="s">
        <v>82</v>
      </c>
      <c r="AV333" s="13" t="s">
        <v>134</v>
      </c>
      <c r="AW333" s="13" t="s">
        <v>35</v>
      </c>
      <c r="AX333" s="13" t="s">
        <v>80</v>
      </c>
      <c r="AY333" s="237" t="s">
        <v>120</v>
      </c>
    </row>
    <row r="334" spans="2:65" s="1" customFormat="1" ht="16.5" customHeight="1">
      <c r="B334" s="40"/>
      <c r="C334" s="242" t="s">
        <v>440</v>
      </c>
      <c r="D334" s="242" t="s">
        <v>276</v>
      </c>
      <c r="E334" s="243" t="s">
        <v>441</v>
      </c>
      <c r="F334" s="244" t="s">
        <v>442</v>
      </c>
      <c r="G334" s="245" t="s">
        <v>435</v>
      </c>
      <c r="H334" s="246">
        <v>262.476</v>
      </c>
      <c r="I334" s="247"/>
      <c r="J334" s="248">
        <f>ROUND(I334*H334,2)</f>
        <v>0</v>
      </c>
      <c r="K334" s="244" t="s">
        <v>127</v>
      </c>
      <c r="L334" s="249"/>
      <c r="M334" s="250" t="s">
        <v>21</v>
      </c>
      <c r="N334" s="251" t="s">
        <v>43</v>
      </c>
      <c r="O334" s="41"/>
      <c r="P334" s="200">
        <f>O334*H334</f>
        <v>0</v>
      </c>
      <c r="Q334" s="200">
        <v>2.9999999999999997E-4</v>
      </c>
      <c r="R334" s="200">
        <f>Q334*H334</f>
        <v>7.8742799999999988E-2</v>
      </c>
      <c r="S334" s="200">
        <v>0</v>
      </c>
      <c r="T334" s="201">
        <f>S334*H334</f>
        <v>0</v>
      </c>
      <c r="AR334" s="23" t="s">
        <v>388</v>
      </c>
      <c r="AT334" s="23" t="s">
        <v>276</v>
      </c>
      <c r="AU334" s="23" t="s">
        <v>82</v>
      </c>
      <c r="AY334" s="23" t="s">
        <v>120</v>
      </c>
      <c r="BE334" s="202">
        <f>IF(N334="základní",J334,0)</f>
        <v>0</v>
      </c>
      <c r="BF334" s="202">
        <f>IF(N334="snížená",J334,0)</f>
        <v>0</v>
      </c>
      <c r="BG334" s="202">
        <f>IF(N334="zákl. přenesená",J334,0)</f>
        <v>0</v>
      </c>
      <c r="BH334" s="202">
        <f>IF(N334="sníž. přenesená",J334,0)</f>
        <v>0</v>
      </c>
      <c r="BI334" s="202">
        <f>IF(N334="nulová",J334,0)</f>
        <v>0</v>
      </c>
      <c r="BJ334" s="23" t="s">
        <v>80</v>
      </c>
      <c r="BK334" s="202">
        <f>ROUND(I334*H334,2)</f>
        <v>0</v>
      </c>
      <c r="BL334" s="23" t="s">
        <v>275</v>
      </c>
      <c r="BM334" s="23" t="s">
        <v>443</v>
      </c>
    </row>
    <row r="335" spans="2:65" s="1" customFormat="1" ht="13.5">
      <c r="B335" s="40"/>
      <c r="C335" s="62"/>
      <c r="D335" s="203" t="s">
        <v>130</v>
      </c>
      <c r="E335" s="62"/>
      <c r="F335" s="204" t="s">
        <v>442</v>
      </c>
      <c r="G335" s="62"/>
      <c r="H335" s="62"/>
      <c r="I335" s="162"/>
      <c r="J335" s="62"/>
      <c r="K335" s="62"/>
      <c r="L335" s="60"/>
      <c r="M335" s="205"/>
      <c r="N335" s="41"/>
      <c r="O335" s="41"/>
      <c r="P335" s="41"/>
      <c r="Q335" s="41"/>
      <c r="R335" s="41"/>
      <c r="S335" s="41"/>
      <c r="T335" s="77"/>
      <c r="AT335" s="23" t="s">
        <v>130</v>
      </c>
      <c r="AU335" s="23" t="s">
        <v>82</v>
      </c>
    </row>
    <row r="336" spans="2:65" s="12" customFormat="1" ht="13.5">
      <c r="B336" s="216"/>
      <c r="C336" s="217"/>
      <c r="D336" s="203" t="s">
        <v>131</v>
      </c>
      <c r="E336" s="218" t="s">
        <v>21</v>
      </c>
      <c r="F336" s="219" t="s">
        <v>444</v>
      </c>
      <c r="G336" s="217"/>
      <c r="H336" s="220">
        <v>262.476</v>
      </c>
      <c r="I336" s="221"/>
      <c r="J336" s="217"/>
      <c r="K336" s="217"/>
      <c r="L336" s="222"/>
      <c r="M336" s="223"/>
      <c r="N336" s="224"/>
      <c r="O336" s="224"/>
      <c r="P336" s="224"/>
      <c r="Q336" s="224"/>
      <c r="R336" s="224"/>
      <c r="S336" s="224"/>
      <c r="T336" s="225"/>
      <c r="AT336" s="226" t="s">
        <v>131</v>
      </c>
      <c r="AU336" s="226" t="s">
        <v>82</v>
      </c>
      <c r="AV336" s="12" t="s">
        <v>82</v>
      </c>
      <c r="AW336" s="12" t="s">
        <v>35</v>
      </c>
      <c r="AX336" s="12" t="s">
        <v>72</v>
      </c>
      <c r="AY336" s="226" t="s">
        <v>120</v>
      </c>
    </row>
    <row r="337" spans="2:65" s="13" customFormat="1" ht="13.5">
      <c r="B337" s="227"/>
      <c r="C337" s="228"/>
      <c r="D337" s="203" t="s">
        <v>131</v>
      </c>
      <c r="E337" s="229" t="s">
        <v>21</v>
      </c>
      <c r="F337" s="230" t="s">
        <v>133</v>
      </c>
      <c r="G337" s="228"/>
      <c r="H337" s="231">
        <v>262.476</v>
      </c>
      <c r="I337" s="232"/>
      <c r="J337" s="228"/>
      <c r="K337" s="228"/>
      <c r="L337" s="233"/>
      <c r="M337" s="234"/>
      <c r="N337" s="235"/>
      <c r="O337" s="235"/>
      <c r="P337" s="235"/>
      <c r="Q337" s="235"/>
      <c r="R337" s="235"/>
      <c r="S337" s="235"/>
      <c r="T337" s="236"/>
      <c r="AT337" s="237" t="s">
        <v>131</v>
      </c>
      <c r="AU337" s="237" t="s">
        <v>82</v>
      </c>
      <c r="AV337" s="13" t="s">
        <v>134</v>
      </c>
      <c r="AW337" s="13" t="s">
        <v>35</v>
      </c>
      <c r="AX337" s="13" t="s">
        <v>80</v>
      </c>
      <c r="AY337" s="237" t="s">
        <v>120</v>
      </c>
    </row>
    <row r="338" spans="2:65" s="1" customFormat="1" ht="16.5" customHeight="1">
      <c r="B338" s="40"/>
      <c r="C338" s="191" t="s">
        <v>445</v>
      </c>
      <c r="D338" s="191" t="s">
        <v>123</v>
      </c>
      <c r="E338" s="192" t="s">
        <v>446</v>
      </c>
      <c r="F338" s="193" t="s">
        <v>447</v>
      </c>
      <c r="G338" s="194" t="s">
        <v>177</v>
      </c>
      <c r="H338" s="195">
        <v>75.195999999999998</v>
      </c>
      <c r="I338" s="196"/>
      <c r="J338" s="197">
        <f>ROUND(I338*H338,2)</f>
        <v>0</v>
      </c>
      <c r="K338" s="193" t="s">
        <v>127</v>
      </c>
      <c r="L338" s="60"/>
      <c r="M338" s="198" t="s">
        <v>21</v>
      </c>
      <c r="N338" s="199" t="s">
        <v>43</v>
      </c>
      <c r="O338" s="41"/>
      <c r="P338" s="200">
        <f>O338*H338</f>
        <v>0</v>
      </c>
      <c r="Q338" s="200">
        <v>6.0000000000000001E-3</v>
      </c>
      <c r="R338" s="200">
        <f>Q338*H338</f>
        <v>0.45117600000000002</v>
      </c>
      <c r="S338" s="200">
        <v>0</v>
      </c>
      <c r="T338" s="201">
        <f>S338*H338</f>
        <v>0</v>
      </c>
      <c r="AR338" s="23" t="s">
        <v>275</v>
      </c>
      <c r="AT338" s="23" t="s">
        <v>123</v>
      </c>
      <c r="AU338" s="23" t="s">
        <v>82</v>
      </c>
      <c r="AY338" s="23" t="s">
        <v>120</v>
      </c>
      <c r="BE338" s="202">
        <f>IF(N338="základní",J338,0)</f>
        <v>0</v>
      </c>
      <c r="BF338" s="202">
        <f>IF(N338="snížená",J338,0)</f>
        <v>0</v>
      </c>
      <c r="BG338" s="202">
        <f>IF(N338="zákl. přenesená",J338,0)</f>
        <v>0</v>
      </c>
      <c r="BH338" s="202">
        <f>IF(N338="sníž. přenesená",J338,0)</f>
        <v>0</v>
      </c>
      <c r="BI338" s="202">
        <f>IF(N338="nulová",J338,0)</f>
        <v>0</v>
      </c>
      <c r="BJ338" s="23" t="s">
        <v>80</v>
      </c>
      <c r="BK338" s="202">
        <f>ROUND(I338*H338,2)</f>
        <v>0</v>
      </c>
      <c r="BL338" s="23" t="s">
        <v>275</v>
      </c>
      <c r="BM338" s="23" t="s">
        <v>448</v>
      </c>
    </row>
    <row r="339" spans="2:65" s="1" customFormat="1" ht="27">
      <c r="B339" s="40"/>
      <c r="C339" s="62"/>
      <c r="D339" s="203" t="s">
        <v>130</v>
      </c>
      <c r="E339" s="62"/>
      <c r="F339" s="204" t="s">
        <v>449</v>
      </c>
      <c r="G339" s="62"/>
      <c r="H339" s="62"/>
      <c r="I339" s="162"/>
      <c r="J339" s="62"/>
      <c r="K339" s="62"/>
      <c r="L339" s="60"/>
      <c r="M339" s="205"/>
      <c r="N339" s="41"/>
      <c r="O339" s="41"/>
      <c r="P339" s="41"/>
      <c r="Q339" s="41"/>
      <c r="R339" s="41"/>
      <c r="S339" s="41"/>
      <c r="T339" s="77"/>
      <c r="AT339" s="23" t="s">
        <v>130</v>
      </c>
      <c r="AU339" s="23" t="s">
        <v>82</v>
      </c>
    </row>
    <row r="340" spans="2:65" s="11" customFormat="1" ht="13.5">
      <c r="B340" s="206"/>
      <c r="C340" s="207"/>
      <c r="D340" s="203" t="s">
        <v>131</v>
      </c>
      <c r="E340" s="208" t="s">
        <v>21</v>
      </c>
      <c r="F340" s="209" t="s">
        <v>180</v>
      </c>
      <c r="G340" s="207"/>
      <c r="H340" s="208" t="s">
        <v>21</v>
      </c>
      <c r="I340" s="210"/>
      <c r="J340" s="207"/>
      <c r="K340" s="207"/>
      <c r="L340" s="211"/>
      <c r="M340" s="212"/>
      <c r="N340" s="213"/>
      <c r="O340" s="213"/>
      <c r="P340" s="213"/>
      <c r="Q340" s="213"/>
      <c r="R340" s="213"/>
      <c r="S340" s="213"/>
      <c r="T340" s="214"/>
      <c r="AT340" s="215" t="s">
        <v>131</v>
      </c>
      <c r="AU340" s="215" t="s">
        <v>82</v>
      </c>
      <c r="AV340" s="11" t="s">
        <v>80</v>
      </c>
      <c r="AW340" s="11" t="s">
        <v>35</v>
      </c>
      <c r="AX340" s="11" t="s">
        <v>72</v>
      </c>
      <c r="AY340" s="215" t="s">
        <v>120</v>
      </c>
    </row>
    <row r="341" spans="2:65" s="12" customFormat="1" ht="40.5">
      <c r="B341" s="216"/>
      <c r="C341" s="217"/>
      <c r="D341" s="203" t="s">
        <v>131</v>
      </c>
      <c r="E341" s="218" t="s">
        <v>21</v>
      </c>
      <c r="F341" s="219" t="s">
        <v>450</v>
      </c>
      <c r="G341" s="217"/>
      <c r="H341" s="220">
        <v>75.195999999999998</v>
      </c>
      <c r="I341" s="221"/>
      <c r="J341" s="217"/>
      <c r="K341" s="217"/>
      <c r="L341" s="222"/>
      <c r="M341" s="223"/>
      <c r="N341" s="224"/>
      <c r="O341" s="224"/>
      <c r="P341" s="224"/>
      <c r="Q341" s="224"/>
      <c r="R341" s="224"/>
      <c r="S341" s="224"/>
      <c r="T341" s="225"/>
      <c r="AT341" s="226" t="s">
        <v>131</v>
      </c>
      <c r="AU341" s="226" t="s">
        <v>82</v>
      </c>
      <c r="AV341" s="12" t="s">
        <v>82</v>
      </c>
      <c r="AW341" s="12" t="s">
        <v>35</v>
      </c>
      <c r="AX341" s="12" t="s">
        <v>72</v>
      </c>
      <c r="AY341" s="226" t="s">
        <v>120</v>
      </c>
    </row>
    <row r="342" spans="2:65" s="13" customFormat="1" ht="13.5">
      <c r="B342" s="227"/>
      <c r="C342" s="228"/>
      <c r="D342" s="203" t="s">
        <v>131</v>
      </c>
      <c r="E342" s="229" t="s">
        <v>21</v>
      </c>
      <c r="F342" s="230" t="s">
        <v>133</v>
      </c>
      <c r="G342" s="228"/>
      <c r="H342" s="231">
        <v>75.195999999999998</v>
      </c>
      <c r="I342" s="232"/>
      <c r="J342" s="228"/>
      <c r="K342" s="228"/>
      <c r="L342" s="233"/>
      <c r="M342" s="234"/>
      <c r="N342" s="235"/>
      <c r="O342" s="235"/>
      <c r="P342" s="235"/>
      <c r="Q342" s="235"/>
      <c r="R342" s="235"/>
      <c r="S342" s="235"/>
      <c r="T342" s="236"/>
      <c r="AT342" s="237" t="s">
        <v>131</v>
      </c>
      <c r="AU342" s="237" t="s">
        <v>82</v>
      </c>
      <c r="AV342" s="13" t="s">
        <v>134</v>
      </c>
      <c r="AW342" s="13" t="s">
        <v>35</v>
      </c>
      <c r="AX342" s="13" t="s">
        <v>80</v>
      </c>
      <c r="AY342" s="237" t="s">
        <v>120</v>
      </c>
    </row>
    <row r="343" spans="2:65" s="1" customFormat="1" ht="25.5" customHeight="1">
      <c r="B343" s="40"/>
      <c r="C343" s="191" t="s">
        <v>451</v>
      </c>
      <c r="D343" s="191" t="s">
        <v>123</v>
      </c>
      <c r="E343" s="192" t="s">
        <v>452</v>
      </c>
      <c r="F343" s="193" t="s">
        <v>453</v>
      </c>
      <c r="G343" s="194" t="s">
        <v>177</v>
      </c>
      <c r="H343" s="195">
        <v>115.56</v>
      </c>
      <c r="I343" s="196"/>
      <c r="J343" s="197">
        <f>ROUND(I343*H343,2)</f>
        <v>0</v>
      </c>
      <c r="K343" s="193" t="s">
        <v>127</v>
      </c>
      <c r="L343" s="60"/>
      <c r="M343" s="198" t="s">
        <v>21</v>
      </c>
      <c r="N343" s="199" t="s">
        <v>43</v>
      </c>
      <c r="O343" s="41"/>
      <c r="P343" s="200">
        <f>O343*H343</f>
        <v>0</v>
      </c>
      <c r="Q343" s="200">
        <v>6.11E-3</v>
      </c>
      <c r="R343" s="200">
        <f>Q343*H343</f>
        <v>0.70607160000000002</v>
      </c>
      <c r="S343" s="200">
        <v>0</v>
      </c>
      <c r="T343" s="201">
        <f>S343*H343</f>
        <v>0</v>
      </c>
      <c r="AR343" s="23" t="s">
        <v>275</v>
      </c>
      <c r="AT343" s="23" t="s">
        <v>123</v>
      </c>
      <c r="AU343" s="23" t="s">
        <v>82</v>
      </c>
      <c r="AY343" s="23" t="s">
        <v>120</v>
      </c>
      <c r="BE343" s="202">
        <f>IF(N343="základní",J343,0)</f>
        <v>0</v>
      </c>
      <c r="BF343" s="202">
        <f>IF(N343="snížená",J343,0)</f>
        <v>0</v>
      </c>
      <c r="BG343" s="202">
        <f>IF(N343="zákl. přenesená",J343,0)</f>
        <v>0</v>
      </c>
      <c r="BH343" s="202">
        <f>IF(N343="sníž. přenesená",J343,0)</f>
        <v>0</v>
      </c>
      <c r="BI343" s="202">
        <f>IF(N343="nulová",J343,0)</f>
        <v>0</v>
      </c>
      <c r="BJ343" s="23" t="s">
        <v>80</v>
      </c>
      <c r="BK343" s="202">
        <f>ROUND(I343*H343,2)</f>
        <v>0</v>
      </c>
      <c r="BL343" s="23" t="s">
        <v>275</v>
      </c>
      <c r="BM343" s="23" t="s">
        <v>454</v>
      </c>
    </row>
    <row r="344" spans="2:65" s="1" customFormat="1" ht="27">
      <c r="B344" s="40"/>
      <c r="C344" s="62"/>
      <c r="D344" s="203" t="s">
        <v>130</v>
      </c>
      <c r="E344" s="62"/>
      <c r="F344" s="204" t="s">
        <v>455</v>
      </c>
      <c r="G344" s="62"/>
      <c r="H344" s="62"/>
      <c r="I344" s="162"/>
      <c r="J344" s="62"/>
      <c r="K344" s="62"/>
      <c r="L344" s="60"/>
      <c r="M344" s="205"/>
      <c r="N344" s="41"/>
      <c r="O344" s="41"/>
      <c r="P344" s="41"/>
      <c r="Q344" s="41"/>
      <c r="R344" s="41"/>
      <c r="S344" s="41"/>
      <c r="T344" s="77"/>
      <c r="AT344" s="23" t="s">
        <v>130</v>
      </c>
      <c r="AU344" s="23" t="s">
        <v>82</v>
      </c>
    </row>
    <row r="345" spans="2:65" s="11" customFormat="1" ht="13.5">
      <c r="B345" s="206"/>
      <c r="C345" s="207"/>
      <c r="D345" s="203" t="s">
        <v>131</v>
      </c>
      <c r="E345" s="208" t="s">
        <v>21</v>
      </c>
      <c r="F345" s="209" t="s">
        <v>180</v>
      </c>
      <c r="G345" s="207"/>
      <c r="H345" s="208" t="s">
        <v>21</v>
      </c>
      <c r="I345" s="210"/>
      <c r="J345" s="207"/>
      <c r="K345" s="207"/>
      <c r="L345" s="211"/>
      <c r="M345" s="212"/>
      <c r="N345" s="213"/>
      <c r="O345" s="213"/>
      <c r="P345" s="213"/>
      <c r="Q345" s="213"/>
      <c r="R345" s="213"/>
      <c r="S345" s="213"/>
      <c r="T345" s="214"/>
      <c r="AT345" s="215" t="s">
        <v>131</v>
      </c>
      <c r="AU345" s="215" t="s">
        <v>82</v>
      </c>
      <c r="AV345" s="11" t="s">
        <v>80</v>
      </c>
      <c r="AW345" s="11" t="s">
        <v>35</v>
      </c>
      <c r="AX345" s="11" t="s">
        <v>72</v>
      </c>
      <c r="AY345" s="215" t="s">
        <v>120</v>
      </c>
    </row>
    <row r="346" spans="2:65" s="12" customFormat="1" ht="13.5">
      <c r="B346" s="216"/>
      <c r="C346" s="217"/>
      <c r="D346" s="203" t="s">
        <v>131</v>
      </c>
      <c r="E346" s="218" t="s">
        <v>21</v>
      </c>
      <c r="F346" s="219" t="s">
        <v>456</v>
      </c>
      <c r="G346" s="217"/>
      <c r="H346" s="220">
        <v>51.84</v>
      </c>
      <c r="I346" s="221"/>
      <c r="J346" s="217"/>
      <c r="K346" s="217"/>
      <c r="L346" s="222"/>
      <c r="M346" s="223"/>
      <c r="N346" s="224"/>
      <c r="O346" s="224"/>
      <c r="P346" s="224"/>
      <c r="Q346" s="224"/>
      <c r="R346" s="224"/>
      <c r="S346" s="224"/>
      <c r="T346" s="225"/>
      <c r="AT346" s="226" t="s">
        <v>131</v>
      </c>
      <c r="AU346" s="226" t="s">
        <v>82</v>
      </c>
      <c r="AV346" s="12" t="s">
        <v>82</v>
      </c>
      <c r="AW346" s="12" t="s">
        <v>35</v>
      </c>
      <c r="AX346" s="12" t="s">
        <v>72</v>
      </c>
      <c r="AY346" s="226" t="s">
        <v>120</v>
      </c>
    </row>
    <row r="347" spans="2:65" s="12" customFormat="1" ht="13.5">
      <c r="B347" s="216"/>
      <c r="C347" s="217"/>
      <c r="D347" s="203" t="s">
        <v>131</v>
      </c>
      <c r="E347" s="218" t="s">
        <v>21</v>
      </c>
      <c r="F347" s="219" t="s">
        <v>457</v>
      </c>
      <c r="G347" s="217"/>
      <c r="H347" s="220">
        <v>25.92</v>
      </c>
      <c r="I347" s="221"/>
      <c r="J347" s="217"/>
      <c r="K347" s="217"/>
      <c r="L347" s="222"/>
      <c r="M347" s="223"/>
      <c r="N347" s="224"/>
      <c r="O347" s="224"/>
      <c r="P347" s="224"/>
      <c r="Q347" s="224"/>
      <c r="R347" s="224"/>
      <c r="S347" s="224"/>
      <c r="T347" s="225"/>
      <c r="AT347" s="226" t="s">
        <v>131</v>
      </c>
      <c r="AU347" s="226" t="s">
        <v>82</v>
      </c>
      <c r="AV347" s="12" t="s">
        <v>82</v>
      </c>
      <c r="AW347" s="12" t="s">
        <v>35</v>
      </c>
      <c r="AX347" s="12" t="s">
        <v>72</v>
      </c>
      <c r="AY347" s="226" t="s">
        <v>120</v>
      </c>
    </row>
    <row r="348" spans="2:65" s="12" customFormat="1" ht="40.5">
      <c r="B348" s="216"/>
      <c r="C348" s="217"/>
      <c r="D348" s="203" t="s">
        <v>131</v>
      </c>
      <c r="E348" s="218" t="s">
        <v>21</v>
      </c>
      <c r="F348" s="219" t="s">
        <v>458</v>
      </c>
      <c r="G348" s="217"/>
      <c r="H348" s="220">
        <v>37.799999999999997</v>
      </c>
      <c r="I348" s="221"/>
      <c r="J348" s="217"/>
      <c r="K348" s="217"/>
      <c r="L348" s="222"/>
      <c r="M348" s="223"/>
      <c r="N348" s="224"/>
      <c r="O348" s="224"/>
      <c r="P348" s="224"/>
      <c r="Q348" s="224"/>
      <c r="R348" s="224"/>
      <c r="S348" s="224"/>
      <c r="T348" s="225"/>
      <c r="AT348" s="226" t="s">
        <v>131</v>
      </c>
      <c r="AU348" s="226" t="s">
        <v>82</v>
      </c>
      <c r="AV348" s="12" t="s">
        <v>82</v>
      </c>
      <c r="AW348" s="12" t="s">
        <v>35</v>
      </c>
      <c r="AX348" s="12" t="s">
        <v>72</v>
      </c>
      <c r="AY348" s="226" t="s">
        <v>120</v>
      </c>
    </row>
    <row r="349" spans="2:65" s="13" customFormat="1" ht="13.5">
      <c r="B349" s="227"/>
      <c r="C349" s="228"/>
      <c r="D349" s="203" t="s">
        <v>131</v>
      </c>
      <c r="E349" s="229" t="s">
        <v>21</v>
      </c>
      <c r="F349" s="230" t="s">
        <v>133</v>
      </c>
      <c r="G349" s="228"/>
      <c r="H349" s="231">
        <v>115.56</v>
      </c>
      <c r="I349" s="232"/>
      <c r="J349" s="228"/>
      <c r="K349" s="228"/>
      <c r="L349" s="233"/>
      <c r="M349" s="234"/>
      <c r="N349" s="235"/>
      <c r="O349" s="235"/>
      <c r="P349" s="235"/>
      <c r="Q349" s="235"/>
      <c r="R349" s="235"/>
      <c r="S349" s="235"/>
      <c r="T349" s="236"/>
      <c r="AT349" s="237" t="s">
        <v>131</v>
      </c>
      <c r="AU349" s="237" t="s">
        <v>82</v>
      </c>
      <c r="AV349" s="13" t="s">
        <v>134</v>
      </c>
      <c r="AW349" s="13" t="s">
        <v>35</v>
      </c>
      <c r="AX349" s="13" t="s">
        <v>80</v>
      </c>
      <c r="AY349" s="237" t="s">
        <v>120</v>
      </c>
    </row>
    <row r="350" spans="2:65" s="1" customFormat="1" ht="25.5" customHeight="1">
      <c r="B350" s="40"/>
      <c r="C350" s="191" t="s">
        <v>459</v>
      </c>
      <c r="D350" s="191" t="s">
        <v>123</v>
      </c>
      <c r="E350" s="192" t="s">
        <v>460</v>
      </c>
      <c r="F350" s="193" t="s">
        <v>461</v>
      </c>
      <c r="G350" s="194" t="s">
        <v>398</v>
      </c>
      <c r="H350" s="195">
        <v>1.236</v>
      </c>
      <c r="I350" s="196"/>
      <c r="J350" s="197">
        <f>ROUND(I350*H350,2)</f>
        <v>0</v>
      </c>
      <c r="K350" s="193" t="s">
        <v>127</v>
      </c>
      <c r="L350" s="60"/>
      <c r="M350" s="198" t="s">
        <v>21</v>
      </c>
      <c r="N350" s="199" t="s">
        <v>43</v>
      </c>
      <c r="O350" s="41"/>
      <c r="P350" s="200">
        <f>O350*H350</f>
        <v>0</v>
      </c>
      <c r="Q350" s="200">
        <v>0</v>
      </c>
      <c r="R350" s="200">
        <f>Q350*H350</f>
        <v>0</v>
      </c>
      <c r="S350" s="200">
        <v>0</v>
      </c>
      <c r="T350" s="201">
        <f>S350*H350</f>
        <v>0</v>
      </c>
      <c r="AR350" s="23" t="s">
        <v>275</v>
      </c>
      <c r="AT350" s="23" t="s">
        <v>123</v>
      </c>
      <c r="AU350" s="23" t="s">
        <v>82</v>
      </c>
      <c r="AY350" s="23" t="s">
        <v>120</v>
      </c>
      <c r="BE350" s="202">
        <f>IF(N350="základní",J350,0)</f>
        <v>0</v>
      </c>
      <c r="BF350" s="202">
        <f>IF(N350="snížená",J350,0)</f>
        <v>0</v>
      </c>
      <c r="BG350" s="202">
        <f>IF(N350="zákl. přenesená",J350,0)</f>
        <v>0</v>
      </c>
      <c r="BH350" s="202">
        <f>IF(N350="sníž. přenesená",J350,0)</f>
        <v>0</v>
      </c>
      <c r="BI350" s="202">
        <f>IF(N350="nulová",J350,0)</f>
        <v>0</v>
      </c>
      <c r="BJ350" s="23" t="s">
        <v>80</v>
      </c>
      <c r="BK350" s="202">
        <f>ROUND(I350*H350,2)</f>
        <v>0</v>
      </c>
      <c r="BL350" s="23" t="s">
        <v>275</v>
      </c>
      <c r="BM350" s="23" t="s">
        <v>462</v>
      </c>
    </row>
    <row r="351" spans="2:65" s="1" customFormat="1" ht="27">
      <c r="B351" s="40"/>
      <c r="C351" s="62"/>
      <c r="D351" s="203" t="s">
        <v>130</v>
      </c>
      <c r="E351" s="62"/>
      <c r="F351" s="204" t="s">
        <v>463</v>
      </c>
      <c r="G351" s="62"/>
      <c r="H351" s="62"/>
      <c r="I351" s="162"/>
      <c r="J351" s="62"/>
      <c r="K351" s="62"/>
      <c r="L351" s="60"/>
      <c r="M351" s="205"/>
      <c r="N351" s="41"/>
      <c r="O351" s="41"/>
      <c r="P351" s="41"/>
      <c r="Q351" s="41"/>
      <c r="R351" s="41"/>
      <c r="S351" s="41"/>
      <c r="T351" s="77"/>
      <c r="AT351" s="23" t="s">
        <v>130</v>
      </c>
      <c r="AU351" s="23" t="s">
        <v>82</v>
      </c>
    </row>
    <row r="352" spans="2:65" s="1" customFormat="1" ht="121.5">
      <c r="B352" s="40"/>
      <c r="C352" s="62"/>
      <c r="D352" s="203" t="s">
        <v>213</v>
      </c>
      <c r="E352" s="62"/>
      <c r="F352" s="241" t="s">
        <v>464</v>
      </c>
      <c r="G352" s="62"/>
      <c r="H352" s="62"/>
      <c r="I352" s="162"/>
      <c r="J352" s="62"/>
      <c r="K352" s="62"/>
      <c r="L352" s="60"/>
      <c r="M352" s="205"/>
      <c r="N352" s="41"/>
      <c r="O352" s="41"/>
      <c r="P352" s="41"/>
      <c r="Q352" s="41"/>
      <c r="R352" s="41"/>
      <c r="S352" s="41"/>
      <c r="T352" s="77"/>
      <c r="AT352" s="23" t="s">
        <v>213</v>
      </c>
      <c r="AU352" s="23" t="s">
        <v>82</v>
      </c>
    </row>
    <row r="353" spans="2:65" s="1" customFormat="1" ht="16.5" customHeight="1">
      <c r="B353" s="40"/>
      <c r="C353" s="191" t="s">
        <v>465</v>
      </c>
      <c r="D353" s="191" t="s">
        <v>123</v>
      </c>
      <c r="E353" s="192" t="s">
        <v>466</v>
      </c>
      <c r="F353" s="193" t="s">
        <v>467</v>
      </c>
      <c r="G353" s="194" t="s">
        <v>398</v>
      </c>
      <c r="H353" s="195">
        <v>1.236</v>
      </c>
      <c r="I353" s="196"/>
      <c r="J353" s="197">
        <f>ROUND(I353*H353,2)</f>
        <v>0</v>
      </c>
      <c r="K353" s="193" t="s">
        <v>127</v>
      </c>
      <c r="L353" s="60"/>
      <c r="M353" s="198" t="s">
        <v>21</v>
      </c>
      <c r="N353" s="199" t="s">
        <v>43</v>
      </c>
      <c r="O353" s="41"/>
      <c r="P353" s="200">
        <f>O353*H353</f>
        <v>0</v>
      </c>
      <c r="Q353" s="200">
        <v>0</v>
      </c>
      <c r="R353" s="200">
        <f>Q353*H353</f>
        <v>0</v>
      </c>
      <c r="S353" s="200">
        <v>0</v>
      </c>
      <c r="T353" s="201">
        <f>S353*H353</f>
        <v>0</v>
      </c>
      <c r="AR353" s="23" t="s">
        <v>275</v>
      </c>
      <c r="AT353" s="23" t="s">
        <v>123</v>
      </c>
      <c r="AU353" s="23" t="s">
        <v>82</v>
      </c>
      <c r="AY353" s="23" t="s">
        <v>120</v>
      </c>
      <c r="BE353" s="202">
        <f>IF(N353="základní",J353,0)</f>
        <v>0</v>
      </c>
      <c r="BF353" s="202">
        <f>IF(N353="snížená",J353,0)</f>
        <v>0</v>
      </c>
      <c r="BG353" s="202">
        <f>IF(N353="zákl. přenesená",J353,0)</f>
        <v>0</v>
      </c>
      <c r="BH353" s="202">
        <f>IF(N353="sníž. přenesená",J353,0)</f>
        <v>0</v>
      </c>
      <c r="BI353" s="202">
        <f>IF(N353="nulová",J353,0)</f>
        <v>0</v>
      </c>
      <c r="BJ353" s="23" t="s">
        <v>80</v>
      </c>
      <c r="BK353" s="202">
        <f>ROUND(I353*H353,2)</f>
        <v>0</v>
      </c>
      <c r="BL353" s="23" t="s">
        <v>275</v>
      </c>
      <c r="BM353" s="23" t="s">
        <v>468</v>
      </c>
    </row>
    <row r="354" spans="2:65" s="1" customFormat="1" ht="40.5">
      <c r="B354" s="40"/>
      <c r="C354" s="62"/>
      <c r="D354" s="203" t="s">
        <v>130</v>
      </c>
      <c r="E354" s="62"/>
      <c r="F354" s="204" t="s">
        <v>469</v>
      </c>
      <c r="G354" s="62"/>
      <c r="H354" s="62"/>
      <c r="I354" s="162"/>
      <c r="J354" s="62"/>
      <c r="K354" s="62"/>
      <c r="L354" s="60"/>
      <c r="M354" s="205"/>
      <c r="N354" s="41"/>
      <c r="O354" s="41"/>
      <c r="P354" s="41"/>
      <c r="Q354" s="41"/>
      <c r="R354" s="41"/>
      <c r="S354" s="41"/>
      <c r="T354" s="77"/>
      <c r="AT354" s="23" t="s">
        <v>130</v>
      </c>
      <c r="AU354" s="23" t="s">
        <v>82</v>
      </c>
    </row>
    <row r="355" spans="2:65" s="1" customFormat="1" ht="121.5">
      <c r="B355" s="40"/>
      <c r="C355" s="62"/>
      <c r="D355" s="203" t="s">
        <v>213</v>
      </c>
      <c r="E355" s="62"/>
      <c r="F355" s="241" t="s">
        <v>464</v>
      </c>
      <c r="G355" s="62"/>
      <c r="H355" s="62"/>
      <c r="I355" s="162"/>
      <c r="J355" s="62"/>
      <c r="K355" s="62"/>
      <c r="L355" s="60"/>
      <c r="M355" s="205"/>
      <c r="N355" s="41"/>
      <c r="O355" s="41"/>
      <c r="P355" s="41"/>
      <c r="Q355" s="41"/>
      <c r="R355" s="41"/>
      <c r="S355" s="41"/>
      <c r="T355" s="77"/>
      <c r="AT355" s="23" t="s">
        <v>213</v>
      </c>
      <c r="AU355" s="23" t="s">
        <v>82</v>
      </c>
    </row>
    <row r="356" spans="2:65" s="10" customFormat="1" ht="29.85" customHeight="1">
      <c r="B356" s="175"/>
      <c r="C356" s="176"/>
      <c r="D356" s="177" t="s">
        <v>71</v>
      </c>
      <c r="E356" s="189" t="s">
        <v>470</v>
      </c>
      <c r="F356" s="189" t="s">
        <v>471</v>
      </c>
      <c r="G356" s="176"/>
      <c r="H356" s="176"/>
      <c r="I356" s="179"/>
      <c r="J356" s="190">
        <f>BK356</f>
        <v>0</v>
      </c>
      <c r="K356" s="176"/>
      <c r="L356" s="181"/>
      <c r="M356" s="182"/>
      <c r="N356" s="183"/>
      <c r="O356" s="183"/>
      <c r="P356" s="184">
        <f>SUM(P357:P358)</f>
        <v>0</v>
      </c>
      <c r="Q356" s="183"/>
      <c r="R356" s="184">
        <f>SUM(R357:R358)</f>
        <v>0</v>
      </c>
      <c r="S356" s="183"/>
      <c r="T356" s="185">
        <f>SUM(T357:T358)</f>
        <v>0</v>
      </c>
      <c r="AR356" s="186" t="s">
        <v>82</v>
      </c>
      <c r="AT356" s="187" t="s">
        <v>71</v>
      </c>
      <c r="AU356" s="187" t="s">
        <v>80</v>
      </c>
      <c r="AY356" s="186" t="s">
        <v>120</v>
      </c>
      <c r="BK356" s="188">
        <f>SUM(BK357:BK358)</f>
        <v>0</v>
      </c>
    </row>
    <row r="357" spans="2:65" s="1" customFormat="1" ht="16.5" customHeight="1">
      <c r="B357" s="40"/>
      <c r="C357" s="191" t="s">
        <v>472</v>
      </c>
      <c r="D357" s="191" t="s">
        <v>123</v>
      </c>
      <c r="E357" s="192" t="s">
        <v>473</v>
      </c>
      <c r="F357" s="193" t="s">
        <v>474</v>
      </c>
      <c r="G357" s="194" t="s">
        <v>126</v>
      </c>
      <c r="H357" s="195">
        <v>1</v>
      </c>
      <c r="I357" s="196"/>
      <c r="J357" s="197">
        <f>ROUND(I357*H357,2)</f>
        <v>0</v>
      </c>
      <c r="K357" s="193" t="s">
        <v>21</v>
      </c>
      <c r="L357" s="60"/>
      <c r="M357" s="198" t="s">
        <v>21</v>
      </c>
      <c r="N357" s="199" t="s">
        <v>43</v>
      </c>
      <c r="O357" s="41"/>
      <c r="P357" s="200">
        <f>O357*H357</f>
        <v>0</v>
      </c>
      <c r="Q357" s="200">
        <v>0</v>
      </c>
      <c r="R357" s="200">
        <f>Q357*H357</f>
        <v>0</v>
      </c>
      <c r="S357" s="200">
        <v>0</v>
      </c>
      <c r="T357" s="201">
        <f>S357*H357</f>
        <v>0</v>
      </c>
      <c r="AR357" s="23" t="s">
        <v>275</v>
      </c>
      <c r="AT357" s="23" t="s">
        <v>123</v>
      </c>
      <c r="AU357" s="23" t="s">
        <v>82</v>
      </c>
      <c r="AY357" s="23" t="s">
        <v>120</v>
      </c>
      <c r="BE357" s="202">
        <f>IF(N357="základní",J357,0)</f>
        <v>0</v>
      </c>
      <c r="BF357" s="202">
        <f>IF(N357="snížená",J357,0)</f>
        <v>0</v>
      </c>
      <c r="BG357" s="202">
        <f>IF(N357="zákl. přenesená",J357,0)</f>
        <v>0</v>
      </c>
      <c r="BH357" s="202">
        <f>IF(N357="sníž. přenesená",J357,0)</f>
        <v>0</v>
      </c>
      <c r="BI357" s="202">
        <f>IF(N357="nulová",J357,0)</f>
        <v>0</v>
      </c>
      <c r="BJ357" s="23" t="s">
        <v>80</v>
      </c>
      <c r="BK357" s="202">
        <f>ROUND(I357*H357,2)</f>
        <v>0</v>
      </c>
      <c r="BL357" s="23" t="s">
        <v>275</v>
      </c>
      <c r="BM357" s="23" t="s">
        <v>475</v>
      </c>
    </row>
    <row r="358" spans="2:65" s="1" customFormat="1" ht="13.5">
      <c r="B358" s="40"/>
      <c r="C358" s="62"/>
      <c r="D358" s="203" t="s">
        <v>130</v>
      </c>
      <c r="E358" s="62"/>
      <c r="F358" s="204" t="s">
        <v>474</v>
      </c>
      <c r="G358" s="62"/>
      <c r="H358" s="62"/>
      <c r="I358" s="162"/>
      <c r="J358" s="62"/>
      <c r="K358" s="62"/>
      <c r="L358" s="60"/>
      <c r="M358" s="205"/>
      <c r="N358" s="41"/>
      <c r="O358" s="41"/>
      <c r="P358" s="41"/>
      <c r="Q358" s="41"/>
      <c r="R358" s="41"/>
      <c r="S358" s="41"/>
      <c r="T358" s="77"/>
      <c r="AT358" s="23" t="s">
        <v>130</v>
      </c>
      <c r="AU358" s="23" t="s">
        <v>82</v>
      </c>
    </row>
    <row r="359" spans="2:65" s="10" customFormat="1" ht="29.85" customHeight="1">
      <c r="B359" s="175"/>
      <c r="C359" s="176"/>
      <c r="D359" s="177" t="s">
        <v>71</v>
      </c>
      <c r="E359" s="189" t="s">
        <v>476</v>
      </c>
      <c r="F359" s="189" t="s">
        <v>477</v>
      </c>
      <c r="G359" s="176"/>
      <c r="H359" s="176"/>
      <c r="I359" s="179"/>
      <c r="J359" s="190">
        <f>BK359</f>
        <v>0</v>
      </c>
      <c r="K359" s="176"/>
      <c r="L359" s="181"/>
      <c r="M359" s="182"/>
      <c r="N359" s="183"/>
      <c r="O359" s="183"/>
      <c r="P359" s="184">
        <f>SUM(P360:P385)</f>
        <v>0</v>
      </c>
      <c r="Q359" s="183"/>
      <c r="R359" s="184">
        <f>SUM(R360:R385)</f>
        <v>3.2480000000000002E-2</v>
      </c>
      <c r="S359" s="183"/>
      <c r="T359" s="185">
        <f>SUM(T360:T385)</f>
        <v>0</v>
      </c>
      <c r="AR359" s="186" t="s">
        <v>82</v>
      </c>
      <c r="AT359" s="187" t="s">
        <v>71</v>
      </c>
      <c r="AU359" s="187" t="s">
        <v>80</v>
      </c>
      <c r="AY359" s="186" t="s">
        <v>120</v>
      </c>
      <c r="BK359" s="188">
        <f>SUM(BK360:BK385)</f>
        <v>0</v>
      </c>
    </row>
    <row r="360" spans="2:65" s="1" customFormat="1" ht="25.5" customHeight="1">
      <c r="B360" s="40"/>
      <c r="C360" s="191" t="s">
        <v>478</v>
      </c>
      <c r="D360" s="191" t="s">
        <v>123</v>
      </c>
      <c r="E360" s="192" t="s">
        <v>479</v>
      </c>
      <c r="F360" s="193" t="s">
        <v>480</v>
      </c>
      <c r="G360" s="194" t="s">
        <v>481</v>
      </c>
      <c r="H360" s="195">
        <v>8</v>
      </c>
      <c r="I360" s="196"/>
      <c r="J360" s="197">
        <f>ROUND(I360*H360,2)</f>
        <v>0</v>
      </c>
      <c r="K360" s="193" t="s">
        <v>127</v>
      </c>
      <c r="L360" s="60"/>
      <c r="M360" s="198" t="s">
        <v>21</v>
      </c>
      <c r="N360" s="199" t="s">
        <v>43</v>
      </c>
      <c r="O360" s="41"/>
      <c r="P360" s="200">
        <f>O360*H360</f>
        <v>0</v>
      </c>
      <c r="Q360" s="200">
        <v>5.1999999999999995E-4</v>
      </c>
      <c r="R360" s="200">
        <f>Q360*H360</f>
        <v>4.1599999999999996E-3</v>
      </c>
      <c r="S360" s="200">
        <v>0</v>
      </c>
      <c r="T360" s="201">
        <f>S360*H360</f>
        <v>0</v>
      </c>
      <c r="AR360" s="23" t="s">
        <v>275</v>
      </c>
      <c r="AT360" s="23" t="s">
        <v>123</v>
      </c>
      <c r="AU360" s="23" t="s">
        <v>82</v>
      </c>
      <c r="AY360" s="23" t="s">
        <v>120</v>
      </c>
      <c r="BE360" s="202">
        <f>IF(N360="základní",J360,0)</f>
        <v>0</v>
      </c>
      <c r="BF360" s="202">
        <f>IF(N360="snížená",J360,0)</f>
        <v>0</v>
      </c>
      <c r="BG360" s="202">
        <f>IF(N360="zákl. přenesená",J360,0)</f>
        <v>0</v>
      </c>
      <c r="BH360" s="202">
        <f>IF(N360="sníž. přenesená",J360,0)</f>
        <v>0</v>
      </c>
      <c r="BI360" s="202">
        <f>IF(N360="nulová",J360,0)</f>
        <v>0</v>
      </c>
      <c r="BJ360" s="23" t="s">
        <v>80</v>
      </c>
      <c r="BK360" s="202">
        <f>ROUND(I360*H360,2)</f>
        <v>0</v>
      </c>
      <c r="BL360" s="23" t="s">
        <v>275</v>
      </c>
      <c r="BM360" s="23" t="s">
        <v>482</v>
      </c>
    </row>
    <row r="361" spans="2:65" s="1" customFormat="1" ht="13.5">
      <c r="B361" s="40"/>
      <c r="C361" s="62"/>
      <c r="D361" s="203" t="s">
        <v>130</v>
      </c>
      <c r="E361" s="62"/>
      <c r="F361" s="204" t="s">
        <v>480</v>
      </c>
      <c r="G361" s="62"/>
      <c r="H361" s="62"/>
      <c r="I361" s="162"/>
      <c r="J361" s="62"/>
      <c r="K361" s="62"/>
      <c r="L361" s="60"/>
      <c r="M361" s="205"/>
      <c r="N361" s="41"/>
      <c r="O361" s="41"/>
      <c r="P361" s="41"/>
      <c r="Q361" s="41"/>
      <c r="R361" s="41"/>
      <c r="S361" s="41"/>
      <c r="T361" s="77"/>
      <c r="AT361" s="23" t="s">
        <v>130</v>
      </c>
      <c r="AU361" s="23" t="s">
        <v>82</v>
      </c>
    </row>
    <row r="362" spans="2:65" s="11" customFormat="1" ht="13.5">
      <c r="B362" s="206"/>
      <c r="C362" s="207"/>
      <c r="D362" s="203" t="s">
        <v>131</v>
      </c>
      <c r="E362" s="208" t="s">
        <v>21</v>
      </c>
      <c r="F362" s="209" t="s">
        <v>180</v>
      </c>
      <c r="G362" s="207"/>
      <c r="H362" s="208" t="s">
        <v>21</v>
      </c>
      <c r="I362" s="210"/>
      <c r="J362" s="207"/>
      <c r="K362" s="207"/>
      <c r="L362" s="211"/>
      <c r="M362" s="212"/>
      <c r="N362" s="213"/>
      <c r="O362" s="213"/>
      <c r="P362" s="213"/>
      <c r="Q362" s="213"/>
      <c r="R362" s="213"/>
      <c r="S362" s="213"/>
      <c r="T362" s="214"/>
      <c r="AT362" s="215" t="s">
        <v>131</v>
      </c>
      <c r="AU362" s="215" t="s">
        <v>82</v>
      </c>
      <c r="AV362" s="11" t="s">
        <v>80</v>
      </c>
      <c r="AW362" s="11" t="s">
        <v>35</v>
      </c>
      <c r="AX362" s="11" t="s">
        <v>72</v>
      </c>
      <c r="AY362" s="215" t="s">
        <v>120</v>
      </c>
    </row>
    <row r="363" spans="2:65" s="12" customFormat="1" ht="13.5">
      <c r="B363" s="216"/>
      <c r="C363" s="217"/>
      <c r="D363" s="203" t="s">
        <v>131</v>
      </c>
      <c r="E363" s="218" t="s">
        <v>21</v>
      </c>
      <c r="F363" s="219" t="s">
        <v>290</v>
      </c>
      <c r="G363" s="217"/>
      <c r="H363" s="220">
        <v>8</v>
      </c>
      <c r="I363" s="221"/>
      <c r="J363" s="217"/>
      <c r="K363" s="217"/>
      <c r="L363" s="222"/>
      <c r="M363" s="223"/>
      <c r="N363" s="224"/>
      <c r="O363" s="224"/>
      <c r="P363" s="224"/>
      <c r="Q363" s="224"/>
      <c r="R363" s="224"/>
      <c r="S363" s="224"/>
      <c r="T363" s="225"/>
      <c r="AT363" s="226" t="s">
        <v>131</v>
      </c>
      <c r="AU363" s="226" t="s">
        <v>82</v>
      </c>
      <c r="AV363" s="12" t="s">
        <v>82</v>
      </c>
      <c r="AW363" s="12" t="s">
        <v>35</v>
      </c>
      <c r="AX363" s="12" t="s">
        <v>72</v>
      </c>
      <c r="AY363" s="226" t="s">
        <v>120</v>
      </c>
    </row>
    <row r="364" spans="2:65" s="13" customFormat="1" ht="13.5">
      <c r="B364" s="227"/>
      <c r="C364" s="228"/>
      <c r="D364" s="203" t="s">
        <v>131</v>
      </c>
      <c r="E364" s="229" t="s">
        <v>21</v>
      </c>
      <c r="F364" s="230" t="s">
        <v>133</v>
      </c>
      <c r="G364" s="228"/>
      <c r="H364" s="231">
        <v>8</v>
      </c>
      <c r="I364" s="232"/>
      <c r="J364" s="228"/>
      <c r="K364" s="228"/>
      <c r="L364" s="233"/>
      <c r="M364" s="234"/>
      <c r="N364" s="235"/>
      <c r="O364" s="235"/>
      <c r="P364" s="235"/>
      <c r="Q364" s="235"/>
      <c r="R364" s="235"/>
      <c r="S364" s="235"/>
      <c r="T364" s="236"/>
      <c r="AT364" s="237" t="s">
        <v>131</v>
      </c>
      <c r="AU364" s="237" t="s">
        <v>82</v>
      </c>
      <c r="AV364" s="13" t="s">
        <v>134</v>
      </c>
      <c r="AW364" s="13" t="s">
        <v>35</v>
      </c>
      <c r="AX364" s="13" t="s">
        <v>80</v>
      </c>
      <c r="AY364" s="237" t="s">
        <v>120</v>
      </c>
    </row>
    <row r="365" spans="2:65" s="1" customFormat="1" ht="16.5" customHeight="1">
      <c r="B365" s="40"/>
      <c r="C365" s="191" t="s">
        <v>483</v>
      </c>
      <c r="D365" s="191" t="s">
        <v>123</v>
      </c>
      <c r="E365" s="192" t="s">
        <v>484</v>
      </c>
      <c r="F365" s="193" t="s">
        <v>485</v>
      </c>
      <c r="G365" s="194" t="s">
        <v>481</v>
      </c>
      <c r="H365" s="195">
        <v>12</v>
      </c>
      <c r="I365" s="196"/>
      <c r="J365" s="197">
        <f>ROUND(I365*H365,2)</f>
        <v>0</v>
      </c>
      <c r="K365" s="193" t="s">
        <v>127</v>
      </c>
      <c r="L365" s="60"/>
      <c r="M365" s="198" t="s">
        <v>21</v>
      </c>
      <c r="N365" s="199" t="s">
        <v>43</v>
      </c>
      <c r="O365" s="41"/>
      <c r="P365" s="200">
        <f>O365*H365</f>
        <v>0</v>
      </c>
      <c r="Q365" s="200">
        <v>5.1999999999999995E-4</v>
      </c>
      <c r="R365" s="200">
        <f>Q365*H365</f>
        <v>6.239999999999999E-3</v>
      </c>
      <c r="S365" s="200">
        <v>0</v>
      </c>
      <c r="T365" s="201">
        <f>S365*H365</f>
        <v>0</v>
      </c>
      <c r="AR365" s="23" t="s">
        <v>275</v>
      </c>
      <c r="AT365" s="23" t="s">
        <v>123</v>
      </c>
      <c r="AU365" s="23" t="s">
        <v>82</v>
      </c>
      <c r="AY365" s="23" t="s">
        <v>120</v>
      </c>
      <c r="BE365" s="202">
        <f>IF(N365="základní",J365,0)</f>
        <v>0</v>
      </c>
      <c r="BF365" s="202">
        <f>IF(N365="snížená",J365,0)</f>
        <v>0</v>
      </c>
      <c r="BG365" s="202">
        <f>IF(N365="zákl. přenesená",J365,0)</f>
        <v>0</v>
      </c>
      <c r="BH365" s="202">
        <f>IF(N365="sníž. přenesená",J365,0)</f>
        <v>0</v>
      </c>
      <c r="BI365" s="202">
        <f>IF(N365="nulová",J365,0)</f>
        <v>0</v>
      </c>
      <c r="BJ365" s="23" t="s">
        <v>80</v>
      </c>
      <c r="BK365" s="202">
        <f>ROUND(I365*H365,2)</f>
        <v>0</v>
      </c>
      <c r="BL365" s="23" t="s">
        <v>275</v>
      </c>
      <c r="BM365" s="23" t="s">
        <v>486</v>
      </c>
    </row>
    <row r="366" spans="2:65" s="1" customFormat="1" ht="13.5">
      <c r="B366" s="40"/>
      <c r="C366" s="62"/>
      <c r="D366" s="203" t="s">
        <v>130</v>
      </c>
      <c r="E366" s="62"/>
      <c r="F366" s="204" t="s">
        <v>487</v>
      </c>
      <c r="G366" s="62"/>
      <c r="H366" s="62"/>
      <c r="I366" s="162"/>
      <c r="J366" s="62"/>
      <c r="K366" s="62"/>
      <c r="L366" s="60"/>
      <c r="M366" s="205"/>
      <c r="N366" s="41"/>
      <c r="O366" s="41"/>
      <c r="P366" s="41"/>
      <c r="Q366" s="41"/>
      <c r="R366" s="41"/>
      <c r="S366" s="41"/>
      <c r="T366" s="77"/>
      <c r="AT366" s="23" t="s">
        <v>130</v>
      </c>
      <c r="AU366" s="23" t="s">
        <v>82</v>
      </c>
    </row>
    <row r="367" spans="2:65" s="11" customFormat="1" ht="13.5">
      <c r="B367" s="206"/>
      <c r="C367" s="207"/>
      <c r="D367" s="203" t="s">
        <v>131</v>
      </c>
      <c r="E367" s="208" t="s">
        <v>21</v>
      </c>
      <c r="F367" s="209" t="s">
        <v>180</v>
      </c>
      <c r="G367" s="207"/>
      <c r="H367" s="208" t="s">
        <v>21</v>
      </c>
      <c r="I367" s="210"/>
      <c r="J367" s="207"/>
      <c r="K367" s="207"/>
      <c r="L367" s="211"/>
      <c r="M367" s="212"/>
      <c r="N367" s="213"/>
      <c r="O367" s="213"/>
      <c r="P367" s="213"/>
      <c r="Q367" s="213"/>
      <c r="R367" s="213"/>
      <c r="S367" s="213"/>
      <c r="T367" s="214"/>
      <c r="AT367" s="215" t="s">
        <v>131</v>
      </c>
      <c r="AU367" s="215" t="s">
        <v>82</v>
      </c>
      <c r="AV367" s="11" t="s">
        <v>80</v>
      </c>
      <c r="AW367" s="11" t="s">
        <v>35</v>
      </c>
      <c r="AX367" s="11" t="s">
        <v>72</v>
      </c>
      <c r="AY367" s="215" t="s">
        <v>120</v>
      </c>
    </row>
    <row r="368" spans="2:65" s="12" customFormat="1" ht="13.5">
      <c r="B368" s="216"/>
      <c r="C368" s="217"/>
      <c r="D368" s="203" t="s">
        <v>131</v>
      </c>
      <c r="E368" s="218" t="s">
        <v>21</v>
      </c>
      <c r="F368" s="219" t="s">
        <v>488</v>
      </c>
      <c r="G368" s="217"/>
      <c r="H368" s="220">
        <v>12</v>
      </c>
      <c r="I368" s="221"/>
      <c r="J368" s="217"/>
      <c r="K368" s="217"/>
      <c r="L368" s="222"/>
      <c r="M368" s="223"/>
      <c r="N368" s="224"/>
      <c r="O368" s="224"/>
      <c r="P368" s="224"/>
      <c r="Q368" s="224"/>
      <c r="R368" s="224"/>
      <c r="S368" s="224"/>
      <c r="T368" s="225"/>
      <c r="AT368" s="226" t="s">
        <v>131</v>
      </c>
      <c r="AU368" s="226" t="s">
        <v>82</v>
      </c>
      <c r="AV368" s="12" t="s">
        <v>82</v>
      </c>
      <c r="AW368" s="12" t="s">
        <v>35</v>
      </c>
      <c r="AX368" s="12" t="s">
        <v>72</v>
      </c>
      <c r="AY368" s="226" t="s">
        <v>120</v>
      </c>
    </row>
    <row r="369" spans="2:65" s="13" customFormat="1" ht="13.5">
      <c r="B369" s="227"/>
      <c r="C369" s="228"/>
      <c r="D369" s="203" t="s">
        <v>131</v>
      </c>
      <c r="E369" s="229" t="s">
        <v>21</v>
      </c>
      <c r="F369" s="230" t="s">
        <v>133</v>
      </c>
      <c r="G369" s="228"/>
      <c r="H369" s="231">
        <v>12</v>
      </c>
      <c r="I369" s="232"/>
      <c r="J369" s="228"/>
      <c r="K369" s="228"/>
      <c r="L369" s="233"/>
      <c r="M369" s="234"/>
      <c r="N369" s="235"/>
      <c r="O369" s="235"/>
      <c r="P369" s="235"/>
      <c r="Q369" s="235"/>
      <c r="R369" s="235"/>
      <c r="S369" s="235"/>
      <c r="T369" s="236"/>
      <c r="AT369" s="237" t="s">
        <v>131</v>
      </c>
      <c r="AU369" s="237" t="s">
        <v>82</v>
      </c>
      <c r="AV369" s="13" t="s">
        <v>134</v>
      </c>
      <c r="AW369" s="13" t="s">
        <v>35</v>
      </c>
      <c r="AX369" s="13" t="s">
        <v>80</v>
      </c>
      <c r="AY369" s="237" t="s">
        <v>120</v>
      </c>
    </row>
    <row r="370" spans="2:65" s="1" customFormat="1" ht="16.5" customHeight="1">
      <c r="B370" s="40"/>
      <c r="C370" s="191" t="s">
        <v>489</v>
      </c>
      <c r="D370" s="191" t="s">
        <v>123</v>
      </c>
      <c r="E370" s="192" t="s">
        <v>490</v>
      </c>
      <c r="F370" s="193" t="s">
        <v>491</v>
      </c>
      <c r="G370" s="194" t="s">
        <v>481</v>
      </c>
      <c r="H370" s="195">
        <v>4</v>
      </c>
      <c r="I370" s="196"/>
      <c r="J370" s="197">
        <f>ROUND(I370*H370,2)</f>
        <v>0</v>
      </c>
      <c r="K370" s="193" t="s">
        <v>127</v>
      </c>
      <c r="L370" s="60"/>
      <c r="M370" s="198" t="s">
        <v>21</v>
      </c>
      <c r="N370" s="199" t="s">
        <v>43</v>
      </c>
      <c r="O370" s="41"/>
      <c r="P370" s="200">
        <f>O370*H370</f>
        <v>0</v>
      </c>
      <c r="Q370" s="200">
        <v>5.1999999999999995E-4</v>
      </c>
      <c r="R370" s="200">
        <f>Q370*H370</f>
        <v>2.0799999999999998E-3</v>
      </c>
      <c r="S370" s="200">
        <v>0</v>
      </c>
      <c r="T370" s="201">
        <f>S370*H370</f>
        <v>0</v>
      </c>
      <c r="AR370" s="23" t="s">
        <v>275</v>
      </c>
      <c r="AT370" s="23" t="s">
        <v>123</v>
      </c>
      <c r="AU370" s="23" t="s">
        <v>82</v>
      </c>
      <c r="AY370" s="23" t="s">
        <v>120</v>
      </c>
      <c r="BE370" s="202">
        <f>IF(N370="základní",J370,0)</f>
        <v>0</v>
      </c>
      <c r="BF370" s="202">
        <f>IF(N370="snížená",J370,0)</f>
        <v>0</v>
      </c>
      <c r="BG370" s="202">
        <f>IF(N370="zákl. přenesená",J370,0)</f>
        <v>0</v>
      </c>
      <c r="BH370" s="202">
        <f>IF(N370="sníž. přenesená",J370,0)</f>
        <v>0</v>
      </c>
      <c r="BI370" s="202">
        <f>IF(N370="nulová",J370,0)</f>
        <v>0</v>
      </c>
      <c r="BJ370" s="23" t="s">
        <v>80</v>
      </c>
      <c r="BK370" s="202">
        <f>ROUND(I370*H370,2)</f>
        <v>0</v>
      </c>
      <c r="BL370" s="23" t="s">
        <v>275</v>
      </c>
      <c r="BM370" s="23" t="s">
        <v>492</v>
      </c>
    </row>
    <row r="371" spans="2:65" s="1" customFormat="1" ht="13.5">
      <c r="B371" s="40"/>
      <c r="C371" s="62"/>
      <c r="D371" s="203" t="s">
        <v>130</v>
      </c>
      <c r="E371" s="62"/>
      <c r="F371" s="204" t="s">
        <v>491</v>
      </c>
      <c r="G371" s="62"/>
      <c r="H371" s="62"/>
      <c r="I371" s="162"/>
      <c r="J371" s="62"/>
      <c r="K371" s="62"/>
      <c r="L371" s="60"/>
      <c r="M371" s="205"/>
      <c r="N371" s="41"/>
      <c r="O371" s="41"/>
      <c r="P371" s="41"/>
      <c r="Q371" s="41"/>
      <c r="R371" s="41"/>
      <c r="S371" s="41"/>
      <c r="T371" s="77"/>
      <c r="AT371" s="23" t="s">
        <v>130</v>
      </c>
      <c r="AU371" s="23" t="s">
        <v>82</v>
      </c>
    </row>
    <row r="372" spans="2:65" s="11" customFormat="1" ht="13.5">
      <c r="B372" s="206"/>
      <c r="C372" s="207"/>
      <c r="D372" s="203" t="s">
        <v>131</v>
      </c>
      <c r="E372" s="208" t="s">
        <v>21</v>
      </c>
      <c r="F372" s="209" t="s">
        <v>180</v>
      </c>
      <c r="G372" s="207"/>
      <c r="H372" s="208" t="s">
        <v>21</v>
      </c>
      <c r="I372" s="210"/>
      <c r="J372" s="207"/>
      <c r="K372" s="207"/>
      <c r="L372" s="211"/>
      <c r="M372" s="212"/>
      <c r="N372" s="213"/>
      <c r="O372" s="213"/>
      <c r="P372" s="213"/>
      <c r="Q372" s="213"/>
      <c r="R372" s="213"/>
      <c r="S372" s="213"/>
      <c r="T372" s="214"/>
      <c r="AT372" s="215" t="s">
        <v>131</v>
      </c>
      <c r="AU372" s="215" t="s">
        <v>82</v>
      </c>
      <c r="AV372" s="11" t="s">
        <v>80</v>
      </c>
      <c r="AW372" s="11" t="s">
        <v>35</v>
      </c>
      <c r="AX372" s="11" t="s">
        <v>72</v>
      </c>
      <c r="AY372" s="215" t="s">
        <v>120</v>
      </c>
    </row>
    <row r="373" spans="2:65" s="12" customFormat="1" ht="13.5">
      <c r="B373" s="216"/>
      <c r="C373" s="217"/>
      <c r="D373" s="203" t="s">
        <v>131</v>
      </c>
      <c r="E373" s="218" t="s">
        <v>21</v>
      </c>
      <c r="F373" s="219" t="s">
        <v>375</v>
      </c>
      <c r="G373" s="217"/>
      <c r="H373" s="220">
        <v>4</v>
      </c>
      <c r="I373" s="221"/>
      <c r="J373" s="217"/>
      <c r="K373" s="217"/>
      <c r="L373" s="222"/>
      <c r="M373" s="223"/>
      <c r="N373" s="224"/>
      <c r="O373" s="224"/>
      <c r="P373" s="224"/>
      <c r="Q373" s="224"/>
      <c r="R373" s="224"/>
      <c r="S373" s="224"/>
      <c r="T373" s="225"/>
      <c r="AT373" s="226" t="s">
        <v>131</v>
      </c>
      <c r="AU373" s="226" t="s">
        <v>82</v>
      </c>
      <c r="AV373" s="12" t="s">
        <v>82</v>
      </c>
      <c r="AW373" s="12" t="s">
        <v>35</v>
      </c>
      <c r="AX373" s="12" t="s">
        <v>72</v>
      </c>
      <c r="AY373" s="226" t="s">
        <v>120</v>
      </c>
    </row>
    <row r="374" spans="2:65" s="13" customFormat="1" ht="13.5">
      <c r="B374" s="227"/>
      <c r="C374" s="228"/>
      <c r="D374" s="203" t="s">
        <v>131</v>
      </c>
      <c r="E374" s="229" t="s">
        <v>21</v>
      </c>
      <c r="F374" s="230" t="s">
        <v>133</v>
      </c>
      <c r="G374" s="228"/>
      <c r="H374" s="231">
        <v>4</v>
      </c>
      <c r="I374" s="232"/>
      <c r="J374" s="228"/>
      <c r="K374" s="228"/>
      <c r="L374" s="233"/>
      <c r="M374" s="234"/>
      <c r="N374" s="235"/>
      <c r="O374" s="235"/>
      <c r="P374" s="235"/>
      <c r="Q374" s="235"/>
      <c r="R374" s="235"/>
      <c r="S374" s="235"/>
      <c r="T374" s="236"/>
      <c r="AT374" s="237" t="s">
        <v>131</v>
      </c>
      <c r="AU374" s="237" t="s">
        <v>82</v>
      </c>
      <c r="AV374" s="13" t="s">
        <v>134</v>
      </c>
      <c r="AW374" s="13" t="s">
        <v>35</v>
      </c>
      <c r="AX374" s="13" t="s">
        <v>80</v>
      </c>
      <c r="AY374" s="237" t="s">
        <v>120</v>
      </c>
    </row>
    <row r="375" spans="2:65" s="1" customFormat="1" ht="16.5" customHeight="1">
      <c r="B375" s="40"/>
      <c r="C375" s="191" t="s">
        <v>493</v>
      </c>
      <c r="D375" s="191" t="s">
        <v>123</v>
      </c>
      <c r="E375" s="192" t="s">
        <v>494</v>
      </c>
      <c r="F375" s="193" t="s">
        <v>495</v>
      </c>
      <c r="G375" s="194" t="s">
        <v>269</v>
      </c>
      <c r="H375" s="195">
        <v>4</v>
      </c>
      <c r="I375" s="196"/>
      <c r="J375" s="197">
        <f>ROUND(I375*H375,2)</f>
        <v>0</v>
      </c>
      <c r="K375" s="193" t="s">
        <v>21</v>
      </c>
      <c r="L375" s="60"/>
      <c r="M375" s="198" t="s">
        <v>21</v>
      </c>
      <c r="N375" s="199" t="s">
        <v>43</v>
      </c>
      <c r="O375" s="41"/>
      <c r="P375" s="200">
        <f>O375*H375</f>
        <v>0</v>
      </c>
      <c r="Q375" s="200">
        <v>5.0000000000000001E-3</v>
      </c>
      <c r="R375" s="200">
        <f>Q375*H375</f>
        <v>0.02</v>
      </c>
      <c r="S375" s="200">
        <v>0</v>
      </c>
      <c r="T375" s="201">
        <f>S375*H375</f>
        <v>0</v>
      </c>
      <c r="AR375" s="23" t="s">
        <v>275</v>
      </c>
      <c r="AT375" s="23" t="s">
        <v>123</v>
      </c>
      <c r="AU375" s="23" t="s">
        <v>82</v>
      </c>
      <c r="AY375" s="23" t="s">
        <v>120</v>
      </c>
      <c r="BE375" s="202">
        <f>IF(N375="základní",J375,0)</f>
        <v>0</v>
      </c>
      <c r="BF375" s="202">
        <f>IF(N375="snížená",J375,0)</f>
        <v>0</v>
      </c>
      <c r="BG375" s="202">
        <f>IF(N375="zákl. přenesená",J375,0)</f>
        <v>0</v>
      </c>
      <c r="BH375" s="202">
        <f>IF(N375="sníž. přenesená",J375,0)</f>
        <v>0</v>
      </c>
      <c r="BI375" s="202">
        <f>IF(N375="nulová",J375,0)</f>
        <v>0</v>
      </c>
      <c r="BJ375" s="23" t="s">
        <v>80</v>
      </c>
      <c r="BK375" s="202">
        <f>ROUND(I375*H375,2)</f>
        <v>0</v>
      </c>
      <c r="BL375" s="23" t="s">
        <v>275</v>
      </c>
      <c r="BM375" s="23" t="s">
        <v>496</v>
      </c>
    </row>
    <row r="376" spans="2:65" s="1" customFormat="1" ht="13.5">
      <c r="B376" s="40"/>
      <c r="C376" s="62"/>
      <c r="D376" s="203" t="s">
        <v>130</v>
      </c>
      <c r="E376" s="62"/>
      <c r="F376" s="204" t="s">
        <v>495</v>
      </c>
      <c r="G376" s="62"/>
      <c r="H376" s="62"/>
      <c r="I376" s="162"/>
      <c r="J376" s="62"/>
      <c r="K376" s="62"/>
      <c r="L376" s="60"/>
      <c r="M376" s="205"/>
      <c r="N376" s="41"/>
      <c r="O376" s="41"/>
      <c r="P376" s="41"/>
      <c r="Q376" s="41"/>
      <c r="R376" s="41"/>
      <c r="S376" s="41"/>
      <c r="T376" s="77"/>
      <c r="AT376" s="23" t="s">
        <v>130</v>
      </c>
      <c r="AU376" s="23" t="s">
        <v>82</v>
      </c>
    </row>
    <row r="377" spans="2:65" s="11" customFormat="1" ht="13.5">
      <c r="B377" s="206"/>
      <c r="C377" s="207"/>
      <c r="D377" s="203" t="s">
        <v>131</v>
      </c>
      <c r="E377" s="208" t="s">
        <v>21</v>
      </c>
      <c r="F377" s="209" t="s">
        <v>180</v>
      </c>
      <c r="G377" s="207"/>
      <c r="H377" s="208" t="s">
        <v>21</v>
      </c>
      <c r="I377" s="210"/>
      <c r="J377" s="207"/>
      <c r="K377" s="207"/>
      <c r="L377" s="211"/>
      <c r="M377" s="212"/>
      <c r="N377" s="213"/>
      <c r="O377" s="213"/>
      <c r="P377" s="213"/>
      <c r="Q377" s="213"/>
      <c r="R377" s="213"/>
      <c r="S377" s="213"/>
      <c r="T377" s="214"/>
      <c r="AT377" s="215" t="s">
        <v>131</v>
      </c>
      <c r="AU377" s="215" t="s">
        <v>82</v>
      </c>
      <c r="AV377" s="11" t="s">
        <v>80</v>
      </c>
      <c r="AW377" s="11" t="s">
        <v>35</v>
      </c>
      <c r="AX377" s="11" t="s">
        <v>72</v>
      </c>
      <c r="AY377" s="215" t="s">
        <v>120</v>
      </c>
    </row>
    <row r="378" spans="2:65" s="12" customFormat="1" ht="13.5">
      <c r="B378" s="216"/>
      <c r="C378" s="217"/>
      <c r="D378" s="203" t="s">
        <v>131</v>
      </c>
      <c r="E378" s="218" t="s">
        <v>21</v>
      </c>
      <c r="F378" s="219" t="s">
        <v>375</v>
      </c>
      <c r="G378" s="217"/>
      <c r="H378" s="220">
        <v>4</v>
      </c>
      <c r="I378" s="221"/>
      <c r="J378" s="217"/>
      <c r="K378" s="217"/>
      <c r="L378" s="222"/>
      <c r="M378" s="223"/>
      <c r="N378" s="224"/>
      <c r="O378" s="224"/>
      <c r="P378" s="224"/>
      <c r="Q378" s="224"/>
      <c r="R378" s="224"/>
      <c r="S378" s="224"/>
      <c r="T378" s="225"/>
      <c r="AT378" s="226" t="s">
        <v>131</v>
      </c>
      <c r="AU378" s="226" t="s">
        <v>82</v>
      </c>
      <c r="AV378" s="12" t="s">
        <v>82</v>
      </c>
      <c r="AW378" s="12" t="s">
        <v>35</v>
      </c>
      <c r="AX378" s="12" t="s">
        <v>72</v>
      </c>
      <c r="AY378" s="226" t="s">
        <v>120</v>
      </c>
    </row>
    <row r="379" spans="2:65" s="13" customFormat="1" ht="13.5">
      <c r="B379" s="227"/>
      <c r="C379" s="228"/>
      <c r="D379" s="203" t="s">
        <v>131</v>
      </c>
      <c r="E379" s="229" t="s">
        <v>21</v>
      </c>
      <c r="F379" s="230" t="s">
        <v>133</v>
      </c>
      <c r="G379" s="228"/>
      <c r="H379" s="231">
        <v>4</v>
      </c>
      <c r="I379" s="232"/>
      <c r="J379" s="228"/>
      <c r="K379" s="228"/>
      <c r="L379" s="233"/>
      <c r="M379" s="234"/>
      <c r="N379" s="235"/>
      <c r="O379" s="235"/>
      <c r="P379" s="235"/>
      <c r="Q379" s="235"/>
      <c r="R379" s="235"/>
      <c r="S379" s="235"/>
      <c r="T379" s="236"/>
      <c r="AT379" s="237" t="s">
        <v>131</v>
      </c>
      <c r="AU379" s="237" t="s">
        <v>82</v>
      </c>
      <c r="AV379" s="13" t="s">
        <v>134</v>
      </c>
      <c r="AW379" s="13" t="s">
        <v>35</v>
      </c>
      <c r="AX379" s="13" t="s">
        <v>80</v>
      </c>
      <c r="AY379" s="237" t="s">
        <v>120</v>
      </c>
    </row>
    <row r="380" spans="2:65" s="1" customFormat="1" ht="16.5" customHeight="1">
      <c r="B380" s="40"/>
      <c r="C380" s="191" t="s">
        <v>497</v>
      </c>
      <c r="D380" s="191" t="s">
        <v>123</v>
      </c>
      <c r="E380" s="192" t="s">
        <v>498</v>
      </c>
      <c r="F380" s="193" t="s">
        <v>499</v>
      </c>
      <c r="G380" s="194" t="s">
        <v>398</v>
      </c>
      <c r="H380" s="195">
        <v>3.2000000000000001E-2</v>
      </c>
      <c r="I380" s="196"/>
      <c r="J380" s="197">
        <f>ROUND(I380*H380,2)</f>
        <v>0</v>
      </c>
      <c r="K380" s="193" t="s">
        <v>127</v>
      </c>
      <c r="L380" s="60"/>
      <c r="M380" s="198" t="s">
        <v>21</v>
      </c>
      <c r="N380" s="199" t="s">
        <v>43</v>
      </c>
      <c r="O380" s="41"/>
      <c r="P380" s="200">
        <f>O380*H380</f>
        <v>0</v>
      </c>
      <c r="Q380" s="200">
        <v>0</v>
      </c>
      <c r="R380" s="200">
        <f>Q380*H380</f>
        <v>0</v>
      </c>
      <c r="S380" s="200">
        <v>0</v>
      </c>
      <c r="T380" s="201">
        <f>S380*H380</f>
        <v>0</v>
      </c>
      <c r="AR380" s="23" t="s">
        <v>275</v>
      </c>
      <c r="AT380" s="23" t="s">
        <v>123</v>
      </c>
      <c r="AU380" s="23" t="s">
        <v>82</v>
      </c>
      <c r="AY380" s="23" t="s">
        <v>120</v>
      </c>
      <c r="BE380" s="202">
        <f>IF(N380="základní",J380,0)</f>
        <v>0</v>
      </c>
      <c r="BF380" s="202">
        <f>IF(N380="snížená",J380,0)</f>
        <v>0</v>
      </c>
      <c r="BG380" s="202">
        <f>IF(N380="zákl. přenesená",J380,0)</f>
        <v>0</v>
      </c>
      <c r="BH380" s="202">
        <f>IF(N380="sníž. přenesená",J380,0)</f>
        <v>0</v>
      </c>
      <c r="BI380" s="202">
        <f>IF(N380="nulová",J380,0)</f>
        <v>0</v>
      </c>
      <c r="BJ380" s="23" t="s">
        <v>80</v>
      </c>
      <c r="BK380" s="202">
        <f>ROUND(I380*H380,2)</f>
        <v>0</v>
      </c>
      <c r="BL380" s="23" t="s">
        <v>275</v>
      </c>
      <c r="BM380" s="23" t="s">
        <v>500</v>
      </c>
    </row>
    <row r="381" spans="2:65" s="1" customFormat="1" ht="27">
      <c r="B381" s="40"/>
      <c r="C381" s="62"/>
      <c r="D381" s="203" t="s">
        <v>130</v>
      </c>
      <c r="E381" s="62"/>
      <c r="F381" s="204" t="s">
        <v>501</v>
      </c>
      <c r="G381" s="62"/>
      <c r="H381" s="62"/>
      <c r="I381" s="162"/>
      <c r="J381" s="62"/>
      <c r="K381" s="62"/>
      <c r="L381" s="60"/>
      <c r="M381" s="205"/>
      <c r="N381" s="41"/>
      <c r="O381" s="41"/>
      <c r="P381" s="41"/>
      <c r="Q381" s="41"/>
      <c r="R381" s="41"/>
      <c r="S381" s="41"/>
      <c r="T381" s="77"/>
      <c r="AT381" s="23" t="s">
        <v>130</v>
      </c>
      <c r="AU381" s="23" t="s">
        <v>82</v>
      </c>
    </row>
    <row r="382" spans="2:65" s="1" customFormat="1" ht="121.5">
      <c r="B382" s="40"/>
      <c r="C382" s="62"/>
      <c r="D382" s="203" t="s">
        <v>213</v>
      </c>
      <c r="E382" s="62"/>
      <c r="F382" s="241" t="s">
        <v>502</v>
      </c>
      <c r="G382" s="62"/>
      <c r="H382" s="62"/>
      <c r="I382" s="162"/>
      <c r="J382" s="62"/>
      <c r="K382" s="62"/>
      <c r="L382" s="60"/>
      <c r="M382" s="205"/>
      <c r="N382" s="41"/>
      <c r="O382" s="41"/>
      <c r="P382" s="41"/>
      <c r="Q382" s="41"/>
      <c r="R382" s="41"/>
      <c r="S382" s="41"/>
      <c r="T382" s="77"/>
      <c r="AT382" s="23" t="s">
        <v>213</v>
      </c>
      <c r="AU382" s="23" t="s">
        <v>82</v>
      </c>
    </row>
    <row r="383" spans="2:65" s="1" customFormat="1" ht="16.5" customHeight="1">
      <c r="B383" s="40"/>
      <c r="C383" s="191" t="s">
        <v>503</v>
      </c>
      <c r="D383" s="191" t="s">
        <v>123</v>
      </c>
      <c r="E383" s="192" t="s">
        <v>504</v>
      </c>
      <c r="F383" s="193" t="s">
        <v>505</v>
      </c>
      <c r="G383" s="194" t="s">
        <v>398</v>
      </c>
      <c r="H383" s="195">
        <v>3.2000000000000001E-2</v>
      </c>
      <c r="I383" s="196"/>
      <c r="J383" s="197">
        <f>ROUND(I383*H383,2)</f>
        <v>0</v>
      </c>
      <c r="K383" s="193" t="s">
        <v>127</v>
      </c>
      <c r="L383" s="60"/>
      <c r="M383" s="198" t="s">
        <v>21</v>
      </c>
      <c r="N383" s="199" t="s">
        <v>43</v>
      </c>
      <c r="O383" s="41"/>
      <c r="P383" s="200">
        <f>O383*H383</f>
        <v>0</v>
      </c>
      <c r="Q383" s="200">
        <v>0</v>
      </c>
      <c r="R383" s="200">
        <f>Q383*H383</f>
        <v>0</v>
      </c>
      <c r="S383" s="200">
        <v>0</v>
      </c>
      <c r="T383" s="201">
        <f>S383*H383</f>
        <v>0</v>
      </c>
      <c r="AR383" s="23" t="s">
        <v>275</v>
      </c>
      <c r="AT383" s="23" t="s">
        <v>123</v>
      </c>
      <c r="AU383" s="23" t="s">
        <v>82</v>
      </c>
      <c r="AY383" s="23" t="s">
        <v>120</v>
      </c>
      <c r="BE383" s="202">
        <f>IF(N383="základní",J383,0)</f>
        <v>0</v>
      </c>
      <c r="BF383" s="202">
        <f>IF(N383="snížená",J383,0)</f>
        <v>0</v>
      </c>
      <c r="BG383" s="202">
        <f>IF(N383="zákl. přenesená",J383,0)</f>
        <v>0</v>
      </c>
      <c r="BH383" s="202">
        <f>IF(N383="sníž. přenesená",J383,0)</f>
        <v>0</v>
      </c>
      <c r="BI383" s="202">
        <f>IF(N383="nulová",J383,0)</f>
        <v>0</v>
      </c>
      <c r="BJ383" s="23" t="s">
        <v>80</v>
      </c>
      <c r="BK383" s="202">
        <f>ROUND(I383*H383,2)</f>
        <v>0</v>
      </c>
      <c r="BL383" s="23" t="s">
        <v>275</v>
      </c>
      <c r="BM383" s="23" t="s">
        <v>506</v>
      </c>
    </row>
    <row r="384" spans="2:65" s="1" customFormat="1" ht="27">
      <c r="B384" s="40"/>
      <c r="C384" s="62"/>
      <c r="D384" s="203" t="s">
        <v>130</v>
      </c>
      <c r="E384" s="62"/>
      <c r="F384" s="204" t="s">
        <v>507</v>
      </c>
      <c r="G384" s="62"/>
      <c r="H384" s="62"/>
      <c r="I384" s="162"/>
      <c r="J384" s="62"/>
      <c r="K384" s="62"/>
      <c r="L384" s="60"/>
      <c r="M384" s="205"/>
      <c r="N384" s="41"/>
      <c r="O384" s="41"/>
      <c r="P384" s="41"/>
      <c r="Q384" s="41"/>
      <c r="R384" s="41"/>
      <c r="S384" s="41"/>
      <c r="T384" s="77"/>
      <c r="AT384" s="23" t="s">
        <v>130</v>
      </c>
      <c r="AU384" s="23" t="s">
        <v>82</v>
      </c>
    </row>
    <row r="385" spans="2:65" s="1" customFormat="1" ht="121.5">
      <c r="B385" s="40"/>
      <c r="C385" s="62"/>
      <c r="D385" s="203" t="s">
        <v>213</v>
      </c>
      <c r="E385" s="62"/>
      <c r="F385" s="241" t="s">
        <v>502</v>
      </c>
      <c r="G385" s="62"/>
      <c r="H385" s="62"/>
      <c r="I385" s="162"/>
      <c r="J385" s="62"/>
      <c r="K385" s="62"/>
      <c r="L385" s="60"/>
      <c r="M385" s="205"/>
      <c r="N385" s="41"/>
      <c r="O385" s="41"/>
      <c r="P385" s="41"/>
      <c r="Q385" s="41"/>
      <c r="R385" s="41"/>
      <c r="S385" s="41"/>
      <c r="T385" s="77"/>
      <c r="AT385" s="23" t="s">
        <v>213</v>
      </c>
      <c r="AU385" s="23" t="s">
        <v>82</v>
      </c>
    </row>
    <row r="386" spans="2:65" s="10" customFormat="1" ht="29.85" customHeight="1">
      <c r="B386" s="175"/>
      <c r="C386" s="176"/>
      <c r="D386" s="177" t="s">
        <v>71</v>
      </c>
      <c r="E386" s="189" t="s">
        <v>508</v>
      </c>
      <c r="F386" s="189" t="s">
        <v>509</v>
      </c>
      <c r="G386" s="176"/>
      <c r="H386" s="176"/>
      <c r="I386" s="179"/>
      <c r="J386" s="190">
        <f>BK386</f>
        <v>0</v>
      </c>
      <c r="K386" s="176"/>
      <c r="L386" s="181"/>
      <c r="M386" s="182"/>
      <c r="N386" s="183"/>
      <c r="O386" s="183"/>
      <c r="P386" s="184">
        <f>SUM(P387:P453)</f>
        <v>0</v>
      </c>
      <c r="Q386" s="183"/>
      <c r="R386" s="184">
        <f>SUM(R387:R453)</f>
        <v>0.39079999999999998</v>
      </c>
      <c r="S386" s="183"/>
      <c r="T386" s="185">
        <f>SUM(T387:T453)</f>
        <v>0</v>
      </c>
      <c r="AR386" s="186" t="s">
        <v>82</v>
      </c>
      <c r="AT386" s="187" t="s">
        <v>71</v>
      </c>
      <c r="AU386" s="187" t="s">
        <v>80</v>
      </c>
      <c r="AY386" s="186" t="s">
        <v>120</v>
      </c>
      <c r="BK386" s="188">
        <f>SUM(BK387:BK453)</f>
        <v>0</v>
      </c>
    </row>
    <row r="387" spans="2:65" s="1" customFormat="1" ht="25.5" customHeight="1">
      <c r="B387" s="40"/>
      <c r="C387" s="191" t="s">
        <v>510</v>
      </c>
      <c r="D387" s="191" t="s">
        <v>123</v>
      </c>
      <c r="E387" s="192" t="s">
        <v>511</v>
      </c>
      <c r="F387" s="193" t="s">
        <v>512</v>
      </c>
      <c r="G387" s="194" t="s">
        <v>269</v>
      </c>
      <c r="H387" s="195">
        <v>20</v>
      </c>
      <c r="I387" s="196"/>
      <c r="J387" s="197">
        <f>ROUND(I387*H387,2)</f>
        <v>0</v>
      </c>
      <c r="K387" s="193" t="s">
        <v>127</v>
      </c>
      <c r="L387" s="60"/>
      <c r="M387" s="198" t="s">
        <v>21</v>
      </c>
      <c r="N387" s="199" t="s">
        <v>43</v>
      </c>
      <c r="O387" s="41"/>
      <c r="P387" s="200">
        <f>O387*H387</f>
        <v>0</v>
      </c>
      <c r="Q387" s="200">
        <v>0</v>
      </c>
      <c r="R387" s="200">
        <f>Q387*H387</f>
        <v>0</v>
      </c>
      <c r="S387" s="200">
        <v>0</v>
      </c>
      <c r="T387" s="201">
        <f>S387*H387</f>
        <v>0</v>
      </c>
      <c r="AR387" s="23" t="s">
        <v>275</v>
      </c>
      <c r="AT387" s="23" t="s">
        <v>123</v>
      </c>
      <c r="AU387" s="23" t="s">
        <v>82</v>
      </c>
      <c r="AY387" s="23" t="s">
        <v>120</v>
      </c>
      <c r="BE387" s="202">
        <f>IF(N387="základní",J387,0)</f>
        <v>0</v>
      </c>
      <c r="BF387" s="202">
        <f>IF(N387="snížená",J387,0)</f>
        <v>0</v>
      </c>
      <c r="BG387" s="202">
        <f>IF(N387="zákl. přenesená",J387,0)</f>
        <v>0</v>
      </c>
      <c r="BH387" s="202">
        <f>IF(N387="sníž. přenesená",J387,0)</f>
        <v>0</v>
      </c>
      <c r="BI387" s="202">
        <f>IF(N387="nulová",J387,0)</f>
        <v>0</v>
      </c>
      <c r="BJ387" s="23" t="s">
        <v>80</v>
      </c>
      <c r="BK387" s="202">
        <f>ROUND(I387*H387,2)</f>
        <v>0</v>
      </c>
      <c r="BL387" s="23" t="s">
        <v>275</v>
      </c>
      <c r="BM387" s="23" t="s">
        <v>513</v>
      </c>
    </row>
    <row r="388" spans="2:65" s="1" customFormat="1" ht="27">
      <c r="B388" s="40"/>
      <c r="C388" s="62"/>
      <c r="D388" s="203" t="s">
        <v>130</v>
      </c>
      <c r="E388" s="62"/>
      <c r="F388" s="204" t="s">
        <v>514</v>
      </c>
      <c r="G388" s="62"/>
      <c r="H388" s="62"/>
      <c r="I388" s="162"/>
      <c r="J388" s="62"/>
      <c r="K388" s="62"/>
      <c r="L388" s="60"/>
      <c r="M388" s="205"/>
      <c r="N388" s="41"/>
      <c r="O388" s="41"/>
      <c r="P388" s="41"/>
      <c r="Q388" s="41"/>
      <c r="R388" s="41"/>
      <c r="S388" s="41"/>
      <c r="T388" s="77"/>
      <c r="AT388" s="23" t="s">
        <v>130</v>
      </c>
      <c r="AU388" s="23" t="s">
        <v>82</v>
      </c>
    </row>
    <row r="389" spans="2:65" s="1" customFormat="1" ht="135">
      <c r="B389" s="40"/>
      <c r="C389" s="62"/>
      <c r="D389" s="203" t="s">
        <v>213</v>
      </c>
      <c r="E389" s="62"/>
      <c r="F389" s="241" t="s">
        <v>515</v>
      </c>
      <c r="G389" s="62"/>
      <c r="H389" s="62"/>
      <c r="I389" s="162"/>
      <c r="J389" s="62"/>
      <c r="K389" s="62"/>
      <c r="L389" s="60"/>
      <c r="M389" s="205"/>
      <c r="N389" s="41"/>
      <c r="O389" s="41"/>
      <c r="P389" s="41"/>
      <c r="Q389" s="41"/>
      <c r="R389" s="41"/>
      <c r="S389" s="41"/>
      <c r="T389" s="77"/>
      <c r="AT389" s="23" t="s">
        <v>213</v>
      </c>
      <c r="AU389" s="23" t="s">
        <v>82</v>
      </c>
    </row>
    <row r="390" spans="2:65" s="11" customFormat="1" ht="13.5">
      <c r="B390" s="206"/>
      <c r="C390" s="207"/>
      <c r="D390" s="203" t="s">
        <v>131</v>
      </c>
      <c r="E390" s="208" t="s">
        <v>21</v>
      </c>
      <c r="F390" s="209" t="s">
        <v>180</v>
      </c>
      <c r="G390" s="207"/>
      <c r="H390" s="208" t="s">
        <v>21</v>
      </c>
      <c r="I390" s="210"/>
      <c r="J390" s="207"/>
      <c r="K390" s="207"/>
      <c r="L390" s="211"/>
      <c r="M390" s="212"/>
      <c r="N390" s="213"/>
      <c r="O390" s="213"/>
      <c r="P390" s="213"/>
      <c r="Q390" s="213"/>
      <c r="R390" s="213"/>
      <c r="S390" s="213"/>
      <c r="T390" s="214"/>
      <c r="AT390" s="215" t="s">
        <v>131</v>
      </c>
      <c r="AU390" s="215" t="s">
        <v>82</v>
      </c>
      <c r="AV390" s="11" t="s">
        <v>80</v>
      </c>
      <c r="AW390" s="11" t="s">
        <v>35</v>
      </c>
      <c r="AX390" s="11" t="s">
        <v>72</v>
      </c>
      <c r="AY390" s="215" t="s">
        <v>120</v>
      </c>
    </row>
    <row r="391" spans="2:65" s="12" customFormat="1" ht="13.5">
      <c r="B391" s="216"/>
      <c r="C391" s="217"/>
      <c r="D391" s="203" t="s">
        <v>131</v>
      </c>
      <c r="E391" s="218" t="s">
        <v>21</v>
      </c>
      <c r="F391" s="219" t="s">
        <v>273</v>
      </c>
      <c r="G391" s="217"/>
      <c r="H391" s="220">
        <v>8</v>
      </c>
      <c r="I391" s="221"/>
      <c r="J391" s="217"/>
      <c r="K391" s="217"/>
      <c r="L391" s="222"/>
      <c r="M391" s="223"/>
      <c r="N391" s="224"/>
      <c r="O391" s="224"/>
      <c r="P391" s="224"/>
      <c r="Q391" s="224"/>
      <c r="R391" s="224"/>
      <c r="S391" s="224"/>
      <c r="T391" s="225"/>
      <c r="AT391" s="226" t="s">
        <v>131</v>
      </c>
      <c r="AU391" s="226" t="s">
        <v>82</v>
      </c>
      <c r="AV391" s="12" t="s">
        <v>82</v>
      </c>
      <c r="AW391" s="12" t="s">
        <v>35</v>
      </c>
      <c r="AX391" s="12" t="s">
        <v>72</v>
      </c>
      <c r="AY391" s="226" t="s">
        <v>120</v>
      </c>
    </row>
    <row r="392" spans="2:65" s="12" customFormat="1" ht="13.5">
      <c r="B392" s="216"/>
      <c r="C392" s="217"/>
      <c r="D392" s="203" t="s">
        <v>131</v>
      </c>
      <c r="E392" s="218" t="s">
        <v>21</v>
      </c>
      <c r="F392" s="219" t="s">
        <v>274</v>
      </c>
      <c r="G392" s="217"/>
      <c r="H392" s="220">
        <v>12</v>
      </c>
      <c r="I392" s="221"/>
      <c r="J392" s="217"/>
      <c r="K392" s="217"/>
      <c r="L392" s="222"/>
      <c r="M392" s="223"/>
      <c r="N392" s="224"/>
      <c r="O392" s="224"/>
      <c r="P392" s="224"/>
      <c r="Q392" s="224"/>
      <c r="R392" s="224"/>
      <c r="S392" s="224"/>
      <c r="T392" s="225"/>
      <c r="AT392" s="226" t="s">
        <v>131</v>
      </c>
      <c r="AU392" s="226" t="s">
        <v>82</v>
      </c>
      <c r="AV392" s="12" t="s">
        <v>82</v>
      </c>
      <c r="AW392" s="12" t="s">
        <v>35</v>
      </c>
      <c r="AX392" s="12" t="s">
        <v>72</v>
      </c>
      <c r="AY392" s="226" t="s">
        <v>120</v>
      </c>
    </row>
    <row r="393" spans="2:65" s="13" customFormat="1" ht="13.5">
      <c r="B393" s="227"/>
      <c r="C393" s="228"/>
      <c r="D393" s="203" t="s">
        <v>131</v>
      </c>
      <c r="E393" s="229" t="s">
        <v>21</v>
      </c>
      <c r="F393" s="230" t="s">
        <v>133</v>
      </c>
      <c r="G393" s="228"/>
      <c r="H393" s="231">
        <v>20</v>
      </c>
      <c r="I393" s="232"/>
      <c r="J393" s="228"/>
      <c r="K393" s="228"/>
      <c r="L393" s="233"/>
      <c r="M393" s="234"/>
      <c r="N393" s="235"/>
      <c r="O393" s="235"/>
      <c r="P393" s="235"/>
      <c r="Q393" s="235"/>
      <c r="R393" s="235"/>
      <c r="S393" s="235"/>
      <c r="T393" s="236"/>
      <c r="AT393" s="237" t="s">
        <v>131</v>
      </c>
      <c r="AU393" s="237" t="s">
        <v>82</v>
      </c>
      <c r="AV393" s="13" t="s">
        <v>134</v>
      </c>
      <c r="AW393" s="13" t="s">
        <v>35</v>
      </c>
      <c r="AX393" s="13" t="s">
        <v>80</v>
      </c>
      <c r="AY393" s="237" t="s">
        <v>120</v>
      </c>
    </row>
    <row r="394" spans="2:65" s="1" customFormat="1" ht="16.5" customHeight="1">
      <c r="B394" s="40"/>
      <c r="C394" s="242" t="s">
        <v>516</v>
      </c>
      <c r="D394" s="242" t="s">
        <v>276</v>
      </c>
      <c r="E394" s="243" t="s">
        <v>517</v>
      </c>
      <c r="F394" s="244" t="s">
        <v>518</v>
      </c>
      <c r="G394" s="245" t="s">
        <v>269</v>
      </c>
      <c r="H394" s="246">
        <v>12</v>
      </c>
      <c r="I394" s="247"/>
      <c r="J394" s="248">
        <f>ROUND(I394*H394,2)</f>
        <v>0</v>
      </c>
      <c r="K394" s="244" t="s">
        <v>127</v>
      </c>
      <c r="L394" s="249"/>
      <c r="M394" s="250" t="s">
        <v>21</v>
      </c>
      <c r="N394" s="251" t="s">
        <v>43</v>
      </c>
      <c r="O394" s="41"/>
      <c r="P394" s="200">
        <f>O394*H394</f>
        <v>0</v>
      </c>
      <c r="Q394" s="200">
        <v>1.38E-2</v>
      </c>
      <c r="R394" s="200">
        <f>Q394*H394</f>
        <v>0.1656</v>
      </c>
      <c r="S394" s="200">
        <v>0</v>
      </c>
      <c r="T394" s="201">
        <f>S394*H394</f>
        <v>0</v>
      </c>
      <c r="AR394" s="23" t="s">
        <v>388</v>
      </c>
      <c r="AT394" s="23" t="s">
        <v>276</v>
      </c>
      <c r="AU394" s="23" t="s">
        <v>82</v>
      </c>
      <c r="AY394" s="23" t="s">
        <v>120</v>
      </c>
      <c r="BE394" s="202">
        <f>IF(N394="základní",J394,0)</f>
        <v>0</v>
      </c>
      <c r="BF394" s="202">
        <f>IF(N394="snížená",J394,0)</f>
        <v>0</v>
      </c>
      <c r="BG394" s="202">
        <f>IF(N394="zákl. přenesená",J394,0)</f>
        <v>0</v>
      </c>
      <c r="BH394" s="202">
        <f>IF(N394="sníž. přenesená",J394,0)</f>
        <v>0</v>
      </c>
      <c r="BI394" s="202">
        <f>IF(N394="nulová",J394,0)</f>
        <v>0</v>
      </c>
      <c r="BJ394" s="23" t="s">
        <v>80</v>
      </c>
      <c r="BK394" s="202">
        <f>ROUND(I394*H394,2)</f>
        <v>0</v>
      </c>
      <c r="BL394" s="23" t="s">
        <v>275</v>
      </c>
      <c r="BM394" s="23" t="s">
        <v>519</v>
      </c>
    </row>
    <row r="395" spans="2:65" s="1" customFormat="1" ht="13.5">
      <c r="B395" s="40"/>
      <c r="C395" s="62"/>
      <c r="D395" s="203" t="s">
        <v>130</v>
      </c>
      <c r="E395" s="62"/>
      <c r="F395" s="204" t="s">
        <v>518</v>
      </c>
      <c r="G395" s="62"/>
      <c r="H395" s="62"/>
      <c r="I395" s="162"/>
      <c r="J395" s="62"/>
      <c r="K395" s="62"/>
      <c r="L395" s="60"/>
      <c r="M395" s="205"/>
      <c r="N395" s="41"/>
      <c r="O395" s="41"/>
      <c r="P395" s="41"/>
      <c r="Q395" s="41"/>
      <c r="R395" s="41"/>
      <c r="S395" s="41"/>
      <c r="T395" s="77"/>
      <c r="AT395" s="23" t="s">
        <v>130</v>
      </c>
      <c r="AU395" s="23" t="s">
        <v>82</v>
      </c>
    </row>
    <row r="396" spans="2:65" s="11" customFormat="1" ht="13.5">
      <c r="B396" s="206"/>
      <c r="C396" s="207"/>
      <c r="D396" s="203" t="s">
        <v>131</v>
      </c>
      <c r="E396" s="208" t="s">
        <v>21</v>
      </c>
      <c r="F396" s="209" t="s">
        <v>180</v>
      </c>
      <c r="G396" s="207"/>
      <c r="H396" s="208" t="s">
        <v>21</v>
      </c>
      <c r="I396" s="210"/>
      <c r="J396" s="207"/>
      <c r="K396" s="207"/>
      <c r="L396" s="211"/>
      <c r="M396" s="212"/>
      <c r="N396" s="213"/>
      <c r="O396" s="213"/>
      <c r="P396" s="213"/>
      <c r="Q396" s="213"/>
      <c r="R396" s="213"/>
      <c r="S396" s="213"/>
      <c r="T396" s="214"/>
      <c r="AT396" s="215" t="s">
        <v>131</v>
      </c>
      <c r="AU396" s="215" t="s">
        <v>82</v>
      </c>
      <c r="AV396" s="11" t="s">
        <v>80</v>
      </c>
      <c r="AW396" s="11" t="s">
        <v>35</v>
      </c>
      <c r="AX396" s="11" t="s">
        <v>72</v>
      </c>
      <c r="AY396" s="215" t="s">
        <v>120</v>
      </c>
    </row>
    <row r="397" spans="2:65" s="12" customFormat="1" ht="13.5">
      <c r="B397" s="216"/>
      <c r="C397" s="217"/>
      <c r="D397" s="203" t="s">
        <v>131</v>
      </c>
      <c r="E397" s="218" t="s">
        <v>21</v>
      </c>
      <c r="F397" s="219" t="s">
        <v>488</v>
      </c>
      <c r="G397" s="217"/>
      <c r="H397" s="220">
        <v>12</v>
      </c>
      <c r="I397" s="221"/>
      <c r="J397" s="217"/>
      <c r="K397" s="217"/>
      <c r="L397" s="222"/>
      <c r="M397" s="223"/>
      <c r="N397" s="224"/>
      <c r="O397" s="224"/>
      <c r="P397" s="224"/>
      <c r="Q397" s="224"/>
      <c r="R397" s="224"/>
      <c r="S397" s="224"/>
      <c r="T397" s="225"/>
      <c r="AT397" s="226" t="s">
        <v>131</v>
      </c>
      <c r="AU397" s="226" t="s">
        <v>82</v>
      </c>
      <c r="AV397" s="12" t="s">
        <v>82</v>
      </c>
      <c r="AW397" s="12" t="s">
        <v>35</v>
      </c>
      <c r="AX397" s="12" t="s">
        <v>72</v>
      </c>
      <c r="AY397" s="226" t="s">
        <v>120</v>
      </c>
    </row>
    <row r="398" spans="2:65" s="13" customFormat="1" ht="13.5">
      <c r="B398" s="227"/>
      <c r="C398" s="228"/>
      <c r="D398" s="203" t="s">
        <v>131</v>
      </c>
      <c r="E398" s="229" t="s">
        <v>21</v>
      </c>
      <c r="F398" s="230" t="s">
        <v>133</v>
      </c>
      <c r="G398" s="228"/>
      <c r="H398" s="231">
        <v>12</v>
      </c>
      <c r="I398" s="232"/>
      <c r="J398" s="228"/>
      <c r="K398" s="228"/>
      <c r="L398" s="233"/>
      <c r="M398" s="234"/>
      <c r="N398" s="235"/>
      <c r="O398" s="235"/>
      <c r="P398" s="235"/>
      <c r="Q398" s="235"/>
      <c r="R398" s="235"/>
      <c r="S398" s="235"/>
      <c r="T398" s="236"/>
      <c r="AT398" s="237" t="s">
        <v>131</v>
      </c>
      <c r="AU398" s="237" t="s">
        <v>82</v>
      </c>
      <c r="AV398" s="13" t="s">
        <v>134</v>
      </c>
      <c r="AW398" s="13" t="s">
        <v>35</v>
      </c>
      <c r="AX398" s="13" t="s">
        <v>80</v>
      </c>
      <c r="AY398" s="237" t="s">
        <v>120</v>
      </c>
    </row>
    <row r="399" spans="2:65" s="1" customFormat="1" ht="16.5" customHeight="1">
      <c r="B399" s="40"/>
      <c r="C399" s="242" t="s">
        <v>520</v>
      </c>
      <c r="D399" s="242" t="s">
        <v>276</v>
      </c>
      <c r="E399" s="243" t="s">
        <v>521</v>
      </c>
      <c r="F399" s="244" t="s">
        <v>522</v>
      </c>
      <c r="G399" s="245" t="s">
        <v>269</v>
      </c>
      <c r="H399" s="246">
        <v>8</v>
      </c>
      <c r="I399" s="247"/>
      <c r="J399" s="248">
        <f>ROUND(I399*H399,2)</f>
        <v>0</v>
      </c>
      <c r="K399" s="244" t="s">
        <v>127</v>
      </c>
      <c r="L399" s="249"/>
      <c r="M399" s="250" t="s">
        <v>21</v>
      </c>
      <c r="N399" s="251" t="s">
        <v>43</v>
      </c>
      <c r="O399" s="41"/>
      <c r="P399" s="200">
        <f>O399*H399</f>
        <v>0</v>
      </c>
      <c r="Q399" s="200">
        <v>1.6E-2</v>
      </c>
      <c r="R399" s="200">
        <f>Q399*H399</f>
        <v>0.128</v>
      </c>
      <c r="S399" s="200">
        <v>0</v>
      </c>
      <c r="T399" s="201">
        <f>S399*H399</f>
        <v>0</v>
      </c>
      <c r="AR399" s="23" t="s">
        <v>388</v>
      </c>
      <c r="AT399" s="23" t="s">
        <v>276</v>
      </c>
      <c r="AU399" s="23" t="s">
        <v>82</v>
      </c>
      <c r="AY399" s="23" t="s">
        <v>120</v>
      </c>
      <c r="BE399" s="202">
        <f>IF(N399="základní",J399,0)</f>
        <v>0</v>
      </c>
      <c r="BF399" s="202">
        <f>IF(N399="snížená",J399,0)</f>
        <v>0</v>
      </c>
      <c r="BG399" s="202">
        <f>IF(N399="zákl. přenesená",J399,0)</f>
        <v>0</v>
      </c>
      <c r="BH399" s="202">
        <f>IF(N399="sníž. přenesená",J399,0)</f>
        <v>0</v>
      </c>
      <c r="BI399" s="202">
        <f>IF(N399="nulová",J399,0)</f>
        <v>0</v>
      </c>
      <c r="BJ399" s="23" t="s">
        <v>80</v>
      </c>
      <c r="BK399" s="202">
        <f>ROUND(I399*H399,2)</f>
        <v>0</v>
      </c>
      <c r="BL399" s="23" t="s">
        <v>275</v>
      </c>
      <c r="BM399" s="23" t="s">
        <v>523</v>
      </c>
    </row>
    <row r="400" spans="2:65" s="1" customFormat="1" ht="13.5">
      <c r="B400" s="40"/>
      <c r="C400" s="62"/>
      <c r="D400" s="203" t="s">
        <v>130</v>
      </c>
      <c r="E400" s="62"/>
      <c r="F400" s="204" t="s">
        <v>522</v>
      </c>
      <c r="G400" s="62"/>
      <c r="H400" s="62"/>
      <c r="I400" s="162"/>
      <c r="J400" s="62"/>
      <c r="K400" s="62"/>
      <c r="L400" s="60"/>
      <c r="M400" s="205"/>
      <c r="N400" s="41"/>
      <c r="O400" s="41"/>
      <c r="P400" s="41"/>
      <c r="Q400" s="41"/>
      <c r="R400" s="41"/>
      <c r="S400" s="41"/>
      <c r="T400" s="77"/>
      <c r="AT400" s="23" t="s">
        <v>130</v>
      </c>
      <c r="AU400" s="23" t="s">
        <v>82</v>
      </c>
    </row>
    <row r="401" spans="2:65" s="11" customFormat="1" ht="13.5">
      <c r="B401" s="206"/>
      <c r="C401" s="207"/>
      <c r="D401" s="203" t="s">
        <v>131</v>
      </c>
      <c r="E401" s="208" t="s">
        <v>21</v>
      </c>
      <c r="F401" s="209" t="s">
        <v>180</v>
      </c>
      <c r="G401" s="207"/>
      <c r="H401" s="208" t="s">
        <v>21</v>
      </c>
      <c r="I401" s="210"/>
      <c r="J401" s="207"/>
      <c r="K401" s="207"/>
      <c r="L401" s="211"/>
      <c r="M401" s="212"/>
      <c r="N401" s="213"/>
      <c r="O401" s="213"/>
      <c r="P401" s="213"/>
      <c r="Q401" s="213"/>
      <c r="R401" s="213"/>
      <c r="S401" s="213"/>
      <c r="T401" s="214"/>
      <c r="AT401" s="215" t="s">
        <v>131</v>
      </c>
      <c r="AU401" s="215" t="s">
        <v>82</v>
      </c>
      <c r="AV401" s="11" t="s">
        <v>80</v>
      </c>
      <c r="AW401" s="11" t="s">
        <v>35</v>
      </c>
      <c r="AX401" s="11" t="s">
        <v>72</v>
      </c>
      <c r="AY401" s="215" t="s">
        <v>120</v>
      </c>
    </row>
    <row r="402" spans="2:65" s="12" customFormat="1" ht="13.5">
      <c r="B402" s="216"/>
      <c r="C402" s="217"/>
      <c r="D402" s="203" t="s">
        <v>131</v>
      </c>
      <c r="E402" s="218" t="s">
        <v>21</v>
      </c>
      <c r="F402" s="219" t="s">
        <v>290</v>
      </c>
      <c r="G402" s="217"/>
      <c r="H402" s="220">
        <v>8</v>
      </c>
      <c r="I402" s="221"/>
      <c r="J402" s="217"/>
      <c r="K402" s="217"/>
      <c r="L402" s="222"/>
      <c r="M402" s="223"/>
      <c r="N402" s="224"/>
      <c r="O402" s="224"/>
      <c r="P402" s="224"/>
      <c r="Q402" s="224"/>
      <c r="R402" s="224"/>
      <c r="S402" s="224"/>
      <c r="T402" s="225"/>
      <c r="AT402" s="226" t="s">
        <v>131</v>
      </c>
      <c r="AU402" s="226" t="s">
        <v>82</v>
      </c>
      <c r="AV402" s="12" t="s">
        <v>82</v>
      </c>
      <c r="AW402" s="12" t="s">
        <v>35</v>
      </c>
      <c r="AX402" s="12" t="s">
        <v>72</v>
      </c>
      <c r="AY402" s="226" t="s">
        <v>120</v>
      </c>
    </row>
    <row r="403" spans="2:65" s="13" customFormat="1" ht="13.5">
      <c r="B403" s="227"/>
      <c r="C403" s="228"/>
      <c r="D403" s="203" t="s">
        <v>131</v>
      </c>
      <c r="E403" s="229" t="s">
        <v>21</v>
      </c>
      <c r="F403" s="230" t="s">
        <v>133</v>
      </c>
      <c r="G403" s="228"/>
      <c r="H403" s="231">
        <v>8</v>
      </c>
      <c r="I403" s="232"/>
      <c r="J403" s="228"/>
      <c r="K403" s="228"/>
      <c r="L403" s="233"/>
      <c r="M403" s="234"/>
      <c r="N403" s="235"/>
      <c r="O403" s="235"/>
      <c r="P403" s="235"/>
      <c r="Q403" s="235"/>
      <c r="R403" s="235"/>
      <c r="S403" s="235"/>
      <c r="T403" s="236"/>
      <c r="AT403" s="237" t="s">
        <v>131</v>
      </c>
      <c r="AU403" s="237" t="s">
        <v>82</v>
      </c>
      <c r="AV403" s="13" t="s">
        <v>134</v>
      </c>
      <c r="AW403" s="13" t="s">
        <v>35</v>
      </c>
      <c r="AX403" s="13" t="s">
        <v>80</v>
      </c>
      <c r="AY403" s="237" t="s">
        <v>120</v>
      </c>
    </row>
    <row r="404" spans="2:65" s="1" customFormat="1" ht="16.5" customHeight="1">
      <c r="B404" s="40"/>
      <c r="C404" s="191" t="s">
        <v>524</v>
      </c>
      <c r="D404" s="191" t="s">
        <v>123</v>
      </c>
      <c r="E404" s="192" t="s">
        <v>525</v>
      </c>
      <c r="F404" s="193" t="s">
        <v>526</v>
      </c>
      <c r="G404" s="194" t="s">
        <v>269</v>
      </c>
      <c r="H404" s="195">
        <v>8</v>
      </c>
      <c r="I404" s="196"/>
      <c r="J404" s="197">
        <f>ROUND(I404*H404,2)</f>
        <v>0</v>
      </c>
      <c r="K404" s="193" t="s">
        <v>127</v>
      </c>
      <c r="L404" s="60"/>
      <c r="M404" s="198" t="s">
        <v>21</v>
      </c>
      <c r="N404" s="199" t="s">
        <v>43</v>
      </c>
      <c r="O404" s="41"/>
      <c r="P404" s="200">
        <f>O404*H404</f>
        <v>0</v>
      </c>
      <c r="Q404" s="200">
        <v>0</v>
      </c>
      <c r="R404" s="200">
        <f>Q404*H404</f>
        <v>0</v>
      </c>
      <c r="S404" s="200">
        <v>0</v>
      </c>
      <c r="T404" s="201">
        <f>S404*H404</f>
        <v>0</v>
      </c>
      <c r="AR404" s="23" t="s">
        <v>275</v>
      </c>
      <c r="AT404" s="23" t="s">
        <v>123</v>
      </c>
      <c r="AU404" s="23" t="s">
        <v>82</v>
      </c>
      <c r="AY404" s="23" t="s">
        <v>120</v>
      </c>
      <c r="BE404" s="202">
        <f>IF(N404="základní",J404,0)</f>
        <v>0</v>
      </c>
      <c r="BF404" s="202">
        <f>IF(N404="snížená",J404,0)</f>
        <v>0</v>
      </c>
      <c r="BG404" s="202">
        <f>IF(N404="zákl. přenesená",J404,0)</f>
        <v>0</v>
      </c>
      <c r="BH404" s="202">
        <f>IF(N404="sníž. přenesená",J404,0)</f>
        <v>0</v>
      </c>
      <c r="BI404" s="202">
        <f>IF(N404="nulová",J404,0)</f>
        <v>0</v>
      </c>
      <c r="BJ404" s="23" t="s">
        <v>80</v>
      </c>
      <c r="BK404" s="202">
        <f>ROUND(I404*H404,2)</f>
        <v>0</v>
      </c>
      <c r="BL404" s="23" t="s">
        <v>275</v>
      </c>
      <c r="BM404" s="23" t="s">
        <v>527</v>
      </c>
    </row>
    <row r="405" spans="2:65" s="1" customFormat="1" ht="13.5">
      <c r="B405" s="40"/>
      <c r="C405" s="62"/>
      <c r="D405" s="203" t="s">
        <v>130</v>
      </c>
      <c r="E405" s="62"/>
      <c r="F405" s="204" t="s">
        <v>528</v>
      </c>
      <c r="G405" s="62"/>
      <c r="H405" s="62"/>
      <c r="I405" s="162"/>
      <c r="J405" s="62"/>
      <c r="K405" s="62"/>
      <c r="L405" s="60"/>
      <c r="M405" s="205"/>
      <c r="N405" s="41"/>
      <c r="O405" s="41"/>
      <c r="P405" s="41"/>
      <c r="Q405" s="41"/>
      <c r="R405" s="41"/>
      <c r="S405" s="41"/>
      <c r="T405" s="77"/>
      <c r="AT405" s="23" t="s">
        <v>130</v>
      </c>
      <c r="AU405" s="23" t="s">
        <v>82</v>
      </c>
    </row>
    <row r="406" spans="2:65" s="1" customFormat="1" ht="27">
      <c r="B406" s="40"/>
      <c r="C406" s="62"/>
      <c r="D406" s="203" t="s">
        <v>213</v>
      </c>
      <c r="E406" s="62"/>
      <c r="F406" s="241" t="s">
        <v>529</v>
      </c>
      <c r="G406" s="62"/>
      <c r="H406" s="62"/>
      <c r="I406" s="162"/>
      <c r="J406" s="62"/>
      <c r="K406" s="62"/>
      <c r="L406" s="60"/>
      <c r="M406" s="205"/>
      <c r="N406" s="41"/>
      <c r="O406" s="41"/>
      <c r="P406" s="41"/>
      <c r="Q406" s="41"/>
      <c r="R406" s="41"/>
      <c r="S406" s="41"/>
      <c r="T406" s="77"/>
      <c r="AT406" s="23" t="s">
        <v>213</v>
      </c>
      <c r="AU406" s="23" t="s">
        <v>82</v>
      </c>
    </row>
    <row r="407" spans="2:65" s="11" customFormat="1" ht="13.5">
      <c r="B407" s="206"/>
      <c r="C407" s="207"/>
      <c r="D407" s="203" t="s">
        <v>131</v>
      </c>
      <c r="E407" s="208" t="s">
        <v>21</v>
      </c>
      <c r="F407" s="209" t="s">
        <v>180</v>
      </c>
      <c r="G407" s="207"/>
      <c r="H407" s="208" t="s">
        <v>21</v>
      </c>
      <c r="I407" s="210"/>
      <c r="J407" s="207"/>
      <c r="K407" s="207"/>
      <c r="L407" s="211"/>
      <c r="M407" s="212"/>
      <c r="N407" s="213"/>
      <c r="O407" s="213"/>
      <c r="P407" s="213"/>
      <c r="Q407" s="213"/>
      <c r="R407" s="213"/>
      <c r="S407" s="213"/>
      <c r="T407" s="214"/>
      <c r="AT407" s="215" t="s">
        <v>131</v>
      </c>
      <c r="AU407" s="215" t="s">
        <v>82</v>
      </c>
      <c r="AV407" s="11" t="s">
        <v>80</v>
      </c>
      <c r="AW407" s="11" t="s">
        <v>35</v>
      </c>
      <c r="AX407" s="11" t="s">
        <v>72</v>
      </c>
      <c r="AY407" s="215" t="s">
        <v>120</v>
      </c>
    </row>
    <row r="408" spans="2:65" s="12" customFormat="1" ht="13.5">
      <c r="B408" s="216"/>
      <c r="C408" s="217"/>
      <c r="D408" s="203" t="s">
        <v>131</v>
      </c>
      <c r="E408" s="218" t="s">
        <v>21</v>
      </c>
      <c r="F408" s="219" t="s">
        <v>290</v>
      </c>
      <c r="G408" s="217"/>
      <c r="H408" s="220">
        <v>8</v>
      </c>
      <c r="I408" s="221"/>
      <c r="J408" s="217"/>
      <c r="K408" s="217"/>
      <c r="L408" s="222"/>
      <c r="M408" s="223"/>
      <c r="N408" s="224"/>
      <c r="O408" s="224"/>
      <c r="P408" s="224"/>
      <c r="Q408" s="224"/>
      <c r="R408" s="224"/>
      <c r="S408" s="224"/>
      <c r="T408" s="225"/>
      <c r="AT408" s="226" t="s">
        <v>131</v>
      </c>
      <c r="AU408" s="226" t="s">
        <v>82</v>
      </c>
      <c r="AV408" s="12" t="s">
        <v>82</v>
      </c>
      <c r="AW408" s="12" t="s">
        <v>35</v>
      </c>
      <c r="AX408" s="12" t="s">
        <v>72</v>
      </c>
      <c r="AY408" s="226" t="s">
        <v>120</v>
      </c>
    </row>
    <row r="409" spans="2:65" s="13" customFormat="1" ht="13.5">
      <c r="B409" s="227"/>
      <c r="C409" s="228"/>
      <c r="D409" s="203" t="s">
        <v>131</v>
      </c>
      <c r="E409" s="229" t="s">
        <v>21</v>
      </c>
      <c r="F409" s="230" t="s">
        <v>133</v>
      </c>
      <c r="G409" s="228"/>
      <c r="H409" s="231">
        <v>8</v>
      </c>
      <c r="I409" s="232"/>
      <c r="J409" s="228"/>
      <c r="K409" s="228"/>
      <c r="L409" s="233"/>
      <c r="M409" s="234"/>
      <c r="N409" s="235"/>
      <c r="O409" s="235"/>
      <c r="P409" s="235"/>
      <c r="Q409" s="235"/>
      <c r="R409" s="235"/>
      <c r="S409" s="235"/>
      <c r="T409" s="236"/>
      <c r="AT409" s="237" t="s">
        <v>131</v>
      </c>
      <c r="AU409" s="237" t="s">
        <v>82</v>
      </c>
      <c r="AV409" s="13" t="s">
        <v>134</v>
      </c>
      <c r="AW409" s="13" t="s">
        <v>35</v>
      </c>
      <c r="AX409" s="13" t="s">
        <v>80</v>
      </c>
      <c r="AY409" s="237" t="s">
        <v>120</v>
      </c>
    </row>
    <row r="410" spans="2:65" s="1" customFormat="1" ht="16.5" customHeight="1">
      <c r="B410" s="40"/>
      <c r="C410" s="242" t="s">
        <v>530</v>
      </c>
      <c r="D410" s="242" t="s">
        <v>276</v>
      </c>
      <c r="E410" s="243" t="s">
        <v>531</v>
      </c>
      <c r="F410" s="244" t="s">
        <v>532</v>
      </c>
      <c r="G410" s="245" t="s">
        <v>269</v>
      </c>
      <c r="H410" s="246">
        <v>8</v>
      </c>
      <c r="I410" s="247"/>
      <c r="J410" s="248">
        <f>ROUND(I410*H410,2)</f>
        <v>0</v>
      </c>
      <c r="K410" s="244" t="s">
        <v>127</v>
      </c>
      <c r="L410" s="249"/>
      <c r="M410" s="250" t="s">
        <v>21</v>
      </c>
      <c r="N410" s="251" t="s">
        <v>43</v>
      </c>
      <c r="O410" s="41"/>
      <c r="P410" s="200">
        <f>O410*H410</f>
        <v>0</v>
      </c>
      <c r="Q410" s="200">
        <v>4.7000000000000002E-3</v>
      </c>
      <c r="R410" s="200">
        <f>Q410*H410</f>
        <v>3.7600000000000001E-2</v>
      </c>
      <c r="S410" s="200">
        <v>0</v>
      </c>
      <c r="T410" s="201">
        <f>S410*H410</f>
        <v>0</v>
      </c>
      <c r="AR410" s="23" t="s">
        <v>388</v>
      </c>
      <c r="AT410" s="23" t="s">
        <v>276</v>
      </c>
      <c r="AU410" s="23" t="s">
        <v>82</v>
      </c>
      <c r="AY410" s="23" t="s">
        <v>120</v>
      </c>
      <c r="BE410" s="202">
        <f>IF(N410="základní",J410,0)</f>
        <v>0</v>
      </c>
      <c r="BF410" s="202">
        <f>IF(N410="snížená",J410,0)</f>
        <v>0</v>
      </c>
      <c r="BG410" s="202">
        <f>IF(N410="zákl. přenesená",J410,0)</f>
        <v>0</v>
      </c>
      <c r="BH410" s="202">
        <f>IF(N410="sníž. přenesená",J410,0)</f>
        <v>0</v>
      </c>
      <c r="BI410" s="202">
        <f>IF(N410="nulová",J410,0)</f>
        <v>0</v>
      </c>
      <c r="BJ410" s="23" t="s">
        <v>80</v>
      </c>
      <c r="BK410" s="202">
        <f>ROUND(I410*H410,2)</f>
        <v>0</v>
      </c>
      <c r="BL410" s="23" t="s">
        <v>275</v>
      </c>
      <c r="BM410" s="23" t="s">
        <v>533</v>
      </c>
    </row>
    <row r="411" spans="2:65" s="1" customFormat="1" ht="13.5">
      <c r="B411" s="40"/>
      <c r="C411" s="62"/>
      <c r="D411" s="203" t="s">
        <v>130</v>
      </c>
      <c r="E411" s="62"/>
      <c r="F411" s="204" t="s">
        <v>532</v>
      </c>
      <c r="G411" s="62"/>
      <c r="H411" s="62"/>
      <c r="I411" s="162"/>
      <c r="J411" s="62"/>
      <c r="K411" s="62"/>
      <c r="L411" s="60"/>
      <c r="M411" s="205"/>
      <c r="N411" s="41"/>
      <c r="O411" s="41"/>
      <c r="P411" s="41"/>
      <c r="Q411" s="41"/>
      <c r="R411" s="41"/>
      <c r="S411" s="41"/>
      <c r="T411" s="77"/>
      <c r="AT411" s="23" t="s">
        <v>130</v>
      </c>
      <c r="AU411" s="23" t="s">
        <v>82</v>
      </c>
    </row>
    <row r="412" spans="2:65" s="11" customFormat="1" ht="13.5">
      <c r="B412" s="206"/>
      <c r="C412" s="207"/>
      <c r="D412" s="203" t="s">
        <v>131</v>
      </c>
      <c r="E412" s="208" t="s">
        <v>21</v>
      </c>
      <c r="F412" s="209" t="s">
        <v>180</v>
      </c>
      <c r="G412" s="207"/>
      <c r="H412" s="208" t="s">
        <v>21</v>
      </c>
      <c r="I412" s="210"/>
      <c r="J412" s="207"/>
      <c r="K412" s="207"/>
      <c r="L412" s="211"/>
      <c r="M412" s="212"/>
      <c r="N412" s="213"/>
      <c r="O412" s="213"/>
      <c r="P412" s="213"/>
      <c r="Q412" s="213"/>
      <c r="R412" s="213"/>
      <c r="S412" s="213"/>
      <c r="T412" s="214"/>
      <c r="AT412" s="215" t="s">
        <v>131</v>
      </c>
      <c r="AU412" s="215" t="s">
        <v>82</v>
      </c>
      <c r="AV412" s="11" t="s">
        <v>80</v>
      </c>
      <c r="AW412" s="11" t="s">
        <v>35</v>
      </c>
      <c r="AX412" s="11" t="s">
        <v>72</v>
      </c>
      <c r="AY412" s="215" t="s">
        <v>120</v>
      </c>
    </row>
    <row r="413" spans="2:65" s="12" customFormat="1" ht="13.5">
      <c r="B413" s="216"/>
      <c r="C413" s="217"/>
      <c r="D413" s="203" t="s">
        <v>131</v>
      </c>
      <c r="E413" s="218" t="s">
        <v>21</v>
      </c>
      <c r="F413" s="219" t="s">
        <v>290</v>
      </c>
      <c r="G413" s="217"/>
      <c r="H413" s="220">
        <v>8</v>
      </c>
      <c r="I413" s="221"/>
      <c r="J413" s="217"/>
      <c r="K413" s="217"/>
      <c r="L413" s="222"/>
      <c r="M413" s="223"/>
      <c r="N413" s="224"/>
      <c r="O413" s="224"/>
      <c r="P413" s="224"/>
      <c r="Q413" s="224"/>
      <c r="R413" s="224"/>
      <c r="S413" s="224"/>
      <c r="T413" s="225"/>
      <c r="AT413" s="226" t="s">
        <v>131</v>
      </c>
      <c r="AU413" s="226" t="s">
        <v>82</v>
      </c>
      <c r="AV413" s="12" t="s">
        <v>82</v>
      </c>
      <c r="AW413" s="12" t="s">
        <v>35</v>
      </c>
      <c r="AX413" s="12" t="s">
        <v>72</v>
      </c>
      <c r="AY413" s="226" t="s">
        <v>120</v>
      </c>
    </row>
    <row r="414" spans="2:65" s="13" customFormat="1" ht="13.5">
      <c r="B414" s="227"/>
      <c r="C414" s="228"/>
      <c r="D414" s="203" t="s">
        <v>131</v>
      </c>
      <c r="E414" s="229" t="s">
        <v>21</v>
      </c>
      <c r="F414" s="230" t="s">
        <v>133</v>
      </c>
      <c r="G414" s="228"/>
      <c r="H414" s="231">
        <v>8</v>
      </c>
      <c r="I414" s="232"/>
      <c r="J414" s="228"/>
      <c r="K414" s="228"/>
      <c r="L414" s="233"/>
      <c r="M414" s="234"/>
      <c r="N414" s="235"/>
      <c r="O414" s="235"/>
      <c r="P414" s="235"/>
      <c r="Q414" s="235"/>
      <c r="R414" s="235"/>
      <c r="S414" s="235"/>
      <c r="T414" s="236"/>
      <c r="AT414" s="237" t="s">
        <v>131</v>
      </c>
      <c r="AU414" s="237" t="s">
        <v>82</v>
      </c>
      <c r="AV414" s="13" t="s">
        <v>134</v>
      </c>
      <c r="AW414" s="13" t="s">
        <v>35</v>
      </c>
      <c r="AX414" s="13" t="s">
        <v>80</v>
      </c>
      <c r="AY414" s="237" t="s">
        <v>120</v>
      </c>
    </row>
    <row r="415" spans="2:65" s="1" customFormat="1" ht="16.5" customHeight="1">
      <c r="B415" s="40"/>
      <c r="C415" s="191" t="s">
        <v>534</v>
      </c>
      <c r="D415" s="191" t="s">
        <v>123</v>
      </c>
      <c r="E415" s="192" t="s">
        <v>535</v>
      </c>
      <c r="F415" s="193" t="s">
        <v>536</v>
      </c>
      <c r="G415" s="194" t="s">
        <v>269</v>
      </c>
      <c r="H415" s="195">
        <v>20</v>
      </c>
      <c r="I415" s="196"/>
      <c r="J415" s="197">
        <f>ROUND(I415*H415,2)</f>
        <v>0</v>
      </c>
      <c r="K415" s="193" t="s">
        <v>127</v>
      </c>
      <c r="L415" s="60"/>
      <c r="M415" s="198" t="s">
        <v>21</v>
      </c>
      <c r="N415" s="199" t="s">
        <v>43</v>
      </c>
      <c r="O415" s="41"/>
      <c r="P415" s="200">
        <f>O415*H415</f>
        <v>0</v>
      </c>
      <c r="Q415" s="200">
        <v>0</v>
      </c>
      <c r="R415" s="200">
        <f>Q415*H415</f>
        <v>0</v>
      </c>
      <c r="S415" s="200">
        <v>0</v>
      </c>
      <c r="T415" s="201">
        <f>S415*H415</f>
        <v>0</v>
      </c>
      <c r="AR415" s="23" t="s">
        <v>275</v>
      </c>
      <c r="AT415" s="23" t="s">
        <v>123</v>
      </c>
      <c r="AU415" s="23" t="s">
        <v>82</v>
      </c>
      <c r="AY415" s="23" t="s">
        <v>120</v>
      </c>
      <c r="BE415" s="202">
        <f>IF(N415="základní",J415,0)</f>
        <v>0</v>
      </c>
      <c r="BF415" s="202">
        <f>IF(N415="snížená",J415,0)</f>
        <v>0</v>
      </c>
      <c r="BG415" s="202">
        <f>IF(N415="zákl. přenesená",J415,0)</f>
        <v>0</v>
      </c>
      <c r="BH415" s="202">
        <f>IF(N415="sníž. přenesená",J415,0)</f>
        <v>0</v>
      </c>
      <c r="BI415" s="202">
        <f>IF(N415="nulová",J415,0)</f>
        <v>0</v>
      </c>
      <c r="BJ415" s="23" t="s">
        <v>80</v>
      </c>
      <c r="BK415" s="202">
        <f>ROUND(I415*H415,2)</f>
        <v>0</v>
      </c>
      <c r="BL415" s="23" t="s">
        <v>275</v>
      </c>
      <c r="BM415" s="23" t="s">
        <v>537</v>
      </c>
    </row>
    <row r="416" spans="2:65" s="1" customFormat="1" ht="13.5">
      <c r="B416" s="40"/>
      <c r="C416" s="62"/>
      <c r="D416" s="203" t="s">
        <v>130</v>
      </c>
      <c r="E416" s="62"/>
      <c r="F416" s="204" t="s">
        <v>538</v>
      </c>
      <c r="G416" s="62"/>
      <c r="H416" s="62"/>
      <c r="I416" s="162"/>
      <c r="J416" s="62"/>
      <c r="K416" s="62"/>
      <c r="L416" s="60"/>
      <c r="M416" s="205"/>
      <c r="N416" s="41"/>
      <c r="O416" s="41"/>
      <c r="P416" s="41"/>
      <c r="Q416" s="41"/>
      <c r="R416" s="41"/>
      <c r="S416" s="41"/>
      <c r="T416" s="77"/>
      <c r="AT416" s="23" t="s">
        <v>130</v>
      </c>
      <c r="AU416" s="23" t="s">
        <v>82</v>
      </c>
    </row>
    <row r="417" spans="2:65" s="1" customFormat="1" ht="27">
      <c r="B417" s="40"/>
      <c r="C417" s="62"/>
      <c r="D417" s="203" t="s">
        <v>213</v>
      </c>
      <c r="E417" s="62"/>
      <c r="F417" s="241" t="s">
        <v>529</v>
      </c>
      <c r="G417" s="62"/>
      <c r="H417" s="62"/>
      <c r="I417" s="162"/>
      <c r="J417" s="62"/>
      <c r="K417" s="62"/>
      <c r="L417" s="60"/>
      <c r="M417" s="205"/>
      <c r="N417" s="41"/>
      <c r="O417" s="41"/>
      <c r="P417" s="41"/>
      <c r="Q417" s="41"/>
      <c r="R417" s="41"/>
      <c r="S417" s="41"/>
      <c r="T417" s="77"/>
      <c r="AT417" s="23" t="s">
        <v>213</v>
      </c>
      <c r="AU417" s="23" t="s">
        <v>82</v>
      </c>
    </row>
    <row r="418" spans="2:65" s="11" customFormat="1" ht="13.5">
      <c r="B418" s="206"/>
      <c r="C418" s="207"/>
      <c r="D418" s="203" t="s">
        <v>131</v>
      </c>
      <c r="E418" s="208" t="s">
        <v>21</v>
      </c>
      <c r="F418" s="209" t="s">
        <v>180</v>
      </c>
      <c r="G418" s="207"/>
      <c r="H418" s="208" t="s">
        <v>21</v>
      </c>
      <c r="I418" s="210"/>
      <c r="J418" s="207"/>
      <c r="K418" s="207"/>
      <c r="L418" s="211"/>
      <c r="M418" s="212"/>
      <c r="N418" s="213"/>
      <c r="O418" s="213"/>
      <c r="P418" s="213"/>
      <c r="Q418" s="213"/>
      <c r="R418" s="213"/>
      <c r="S418" s="213"/>
      <c r="T418" s="214"/>
      <c r="AT418" s="215" t="s">
        <v>131</v>
      </c>
      <c r="AU418" s="215" t="s">
        <v>82</v>
      </c>
      <c r="AV418" s="11" t="s">
        <v>80</v>
      </c>
      <c r="AW418" s="11" t="s">
        <v>35</v>
      </c>
      <c r="AX418" s="11" t="s">
        <v>72</v>
      </c>
      <c r="AY418" s="215" t="s">
        <v>120</v>
      </c>
    </row>
    <row r="419" spans="2:65" s="12" customFormat="1" ht="13.5">
      <c r="B419" s="216"/>
      <c r="C419" s="217"/>
      <c r="D419" s="203" t="s">
        <v>131</v>
      </c>
      <c r="E419" s="218" t="s">
        <v>21</v>
      </c>
      <c r="F419" s="219" t="s">
        <v>273</v>
      </c>
      <c r="G419" s="217"/>
      <c r="H419" s="220">
        <v>8</v>
      </c>
      <c r="I419" s="221"/>
      <c r="J419" s="217"/>
      <c r="K419" s="217"/>
      <c r="L419" s="222"/>
      <c r="M419" s="223"/>
      <c r="N419" s="224"/>
      <c r="O419" s="224"/>
      <c r="P419" s="224"/>
      <c r="Q419" s="224"/>
      <c r="R419" s="224"/>
      <c r="S419" s="224"/>
      <c r="T419" s="225"/>
      <c r="AT419" s="226" t="s">
        <v>131</v>
      </c>
      <c r="AU419" s="226" t="s">
        <v>82</v>
      </c>
      <c r="AV419" s="12" t="s">
        <v>82</v>
      </c>
      <c r="AW419" s="12" t="s">
        <v>35</v>
      </c>
      <c r="AX419" s="12" t="s">
        <v>72</v>
      </c>
      <c r="AY419" s="226" t="s">
        <v>120</v>
      </c>
    </row>
    <row r="420" spans="2:65" s="12" customFormat="1" ht="13.5">
      <c r="B420" s="216"/>
      <c r="C420" s="217"/>
      <c r="D420" s="203" t="s">
        <v>131</v>
      </c>
      <c r="E420" s="218" t="s">
        <v>21</v>
      </c>
      <c r="F420" s="219" t="s">
        <v>274</v>
      </c>
      <c r="G420" s="217"/>
      <c r="H420" s="220">
        <v>12</v>
      </c>
      <c r="I420" s="221"/>
      <c r="J420" s="217"/>
      <c r="K420" s="217"/>
      <c r="L420" s="222"/>
      <c r="M420" s="223"/>
      <c r="N420" s="224"/>
      <c r="O420" s="224"/>
      <c r="P420" s="224"/>
      <c r="Q420" s="224"/>
      <c r="R420" s="224"/>
      <c r="S420" s="224"/>
      <c r="T420" s="225"/>
      <c r="AT420" s="226" t="s">
        <v>131</v>
      </c>
      <c r="AU420" s="226" t="s">
        <v>82</v>
      </c>
      <c r="AV420" s="12" t="s">
        <v>82</v>
      </c>
      <c r="AW420" s="12" t="s">
        <v>35</v>
      </c>
      <c r="AX420" s="12" t="s">
        <v>72</v>
      </c>
      <c r="AY420" s="226" t="s">
        <v>120</v>
      </c>
    </row>
    <row r="421" spans="2:65" s="13" customFormat="1" ht="13.5">
      <c r="B421" s="227"/>
      <c r="C421" s="228"/>
      <c r="D421" s="203" t="s">
        <v>131</v>
      </c>
      <c r="E421" s="229" t="s">
        <v>21</v>
      </c>
      <c r="F421" s="230" t="s">
        <v>133</v>
      </c>
      <c r="G421" s="228"/>
      <c r="H421" s="231">
        <v>20</v>
      </c>
      <c r="I421" s="232"/>
      <c r="J421" s="228"/>
      <c r="K421" s="228"/>
      <c r="L421" s="233"/>
      <c r="M421" s="234"/>
      <c r="N421" s="235"/>
      <c r="O421" s="235"/>
      <c r="P421" s="235"/>
      <c r="Q421" s="235"/>
      <c r="R421" s="235"/>
      <c r="S421" s="235"/>
      <c r="T421" s="236"/>
      <c r="AT421" s="237" t="s">
        <v>131</v>
      </c>
      <c r="AU421" s="237" t="s">
        <v>82</v>
      </c>
      <c r="AV421" s="13" t="s">
        <v>134</v>
      </c>
      <c r="AW421" s="13" t="s">
        <v>35</v>
      </c>
      <c r="AX421" s="13" t="s">
        <v>80</v>
      </c>
      <c r="AY421" s="237" t="s">
        <v>120</v>
      </c>
    </row>
    <row r="422" spans="2:65" s="1" customFormat="1" ht="16.5" customHeight="1">
      <c r="B422" s="40"/>
      <c r="C422" s="242" t="s">
        <v>539</v>
      </c>
      <c r="D422" s="242" t="s">
        <v>276</v>
      </c>
      <c r="E422" s="243" t="s">
        <v>540</v>
      </c>
      <c r="F422" s="244" t="s">
        <v>541</v>
      </c>
      <c r="G422" s="245" t="s">
        <v>269</v>
      </c>
      <c r="H422" s="246">
        <v>8</v>
      </c>
      <c r="I422" s="247"/>
      <c r="J422" s="248">
        <f>ROUND(I422*H422,2)</f>
        <v>0</v>
      </c>
      <c r="K422" s="244" t="s">
        <v>127</v>
      </c>
      <c r="L422" s="249"/>
      <c r="M422" s="250" t="s">
        <v>21</v>
      </c>
      <c r="N422" s="251" t="s">
        <v>43</v>
      </c>
      <c r="O422" s="41"/>
      <c r="P422" s="200">
        <f>O422*H422</f>
        <v>0</v>
      </c>
      <c r="Q422" s="200">
        <v>4.4999999999999999E-4</v>
      </c>
      <c r="R422" s="200">
        <f>Q422*H422</f>
        <v>3.5999999999999999E-3</v>
      </c>
      <c r="S422" s="200">
        <v>0</v>
      </c>
      <c r="T422" s="201">
        <f>S422*H422</f>
        <v>0</v>
      </c>
      <c r="AR422" s="23" t="s">
        <v>388</v>
      </c>
      <c r="AT422" s="23" t="s">
        <v>276</v>
      </c>
      <c r="AU422" s="23" t="s">
        <v>82</v>
      </c>
      <c r="AY422" s="23" t="s">
        <v>120</v>
      </c>
      <c r="BE422" s="202">
        <f>IF(N422="základní",J422,0)</f>
        <v>0</v>
      </c>
      <c r="BF422" s="202">
        <f>IF(N422="snížená",J422,0)</f>
        <v>0</v>
      </c>
      <c r="BG422" s="202">
        <f>IF(N422="zákl. přenesená",J422,0)</f>
        <v>0</v>
      </c>
      <c r="BH422" s="202">
        <f>IF(N422="sníž. přenesená",J422,0)</f>
        <v>0</v>
      </c>
      <c r="BI422" s="202">
        <f>IF(N422="nulová",J422,0)</f>
        <v>0</v>
      </c>
      <c r="BJ422" s="23" t="s">
        <v>80</v>
      </c>
      <c r="BK422" s="202">
        <f>ROUND(I422*H422,2)</f>
        <v>0</v>
      </c>
      <c r="BL422" s="23" t="s">
        <v>275</v>
      </c>
      <c r="BM422" s="23" t="s">
        <v>542</v>
      </c>
    </row>
    <row r="423" spans="2:65" s="1" customFormat="1" ht="13.5">
      <c r="B423" s="40"/>
      <c r="C423" s="62"/>
      <c r="D423" s="203" t="s">
        <v>130</v>
      </c>
      <c r="E423" s="62"/>
      <c r="F423" s="204" t="s">
        <v>541</v>
      </c>
      <c r="G423" s="62"/>
      <c r="H423" s="62"/>
      <c r="I423" s="162"/>
      <c r="J423" s="62"/>
      <c r="K423" s="62"/>
      <c r="L423" s="60"/>
      <c r="M423" s="205"/>
      <c r="N423" s="41"/>
      <c r="O423" s="41"/>
      <c r="P423" s="41"/>
      <c r="Q423" s="41"/>
      <c r="R423" s="41"/>
      <c r="S423" s="41"/>
      <c r="T423" s="77"/>
      <c r="AT423" s="23" t="s">
        <v>130</v>
      </c>
      <c r="AU423" s="23" t="s">
        <v>82</v>
      </c>
    </row>
    <row r="424" spans="2:65" s="11" customFormat="1" ht="13.5">
      <c r="B424" s="206"/>
      <c r="C424" s="207"/>
      <c r="D424" s="203" t="s">
        <v>131</v>
      </c>
      <c r="E424" s="208" t="s">
        <v>21</v>
      </c>
      <c r="F424" s="209" t="s">
        <v>180</v>
      </c>
      <c r="G424" s="207"/>
      <c r="H424" s="208" t="s">
        <v>21</v>
      </c>
      <c r="I424" s="210"/>
      <c r="J424" s="207"/>
      <c r="K424" s="207"/>
      <c r="L424" s="211"/>
      <c r="M424" s="212"/>
      <c r="N424" s="213"/>
      <c r="O424" s="213"/>
      <c r="P424" s="213"/>
      <c r="Q424" s="213"/>
      <c r="R424" s="213"/>
      <c r="S424" s="213"/>
      <c r="T424" s="214"/>
      <c r="AT424" s="215" t="s">
        <v>131</v>
      </c>
      <c r="AU424" s="215" t="s">
        <v>82</v>
      </c>
      <c r="AV424" s="11" t="s">
        <v>80</v>
      </c>
      <c r="AW424" s="11" t="s">
        <v>35</v>
      </c>
      <c r="AX424" s="11" t="s">
        <v>72</v>
      </c>
      <c r="AY424" s="215" t="s">
        <v>120</v>
      </c>
    </row>
    <row r="425" spans="2:65" s="12" customFormat="1" ht="13.5">
      <c r="B425" s="216"/>
      <c r="C425" s="217"/>
      <c r="D425" s="203" t="s">
        <v>131</v>
      </c>
      <c r="E425" s="218" t="s">
        <v>21</v>
      </c>
      <c r="F425" s="219" t="s">
        <v>273</v>
      </c>
      <c r="G425" s="217"/>
      <c r="H425" s="220">
        <v>8</v>
      </c>
      <c r="I425" s="221"/>
      <c r="J425" s="217"/>
      <c r="K425" s="217"/>
      <c r="L425" s="222"/>
      <c r="M425" s="223"/>
      <c r="N425" s="224"/>
      <c r="O425" s="224"/>
      <c r="P425" s="224"/>
      <c r="Q425" s="224"/>
      <c r="R425" s="224"/>
      <c r="S425" s="224"/>
      <c r="T425" s="225"/>
      <c r="AT425" s="226" t="s">
        <v>131</v>
      </c>
      <c r="AU425" s="226" t="s">
        <v>82</v>
      </c>
      <c r="AV425" s="12" t="s">
        <v>82</v>
      </c>
      <c r="AW425" s="12" t="s">
        <v>35</v>
      </c>
      <c r="AX425" s="12" t="s">
        <v>72</v>
      </c>
      <c r="AY425" s="226" t="s">
        <v>120</v>
      </c>
    </row>
    <row r="426" spans="2:65" s="13" customFormat="1" ht="13.5">
      <c r="B426" s="227"/>
      <c r="C426" s="228"/>
      <c r="D426" s="203" t="s">
        <v>131</v>
      </c>
      <c r="E426" s="229" t="s">
        <v>21</v>
      </c>
      <c r="F426" s="230" t="s">
        <v>133</v>
      </c>
      <c r="G426" s="228"/>
      <c r="H426" s="231">
        <v>8</v>
      </c>
      <c r="I426" s="232"/>
      <c r="J426" s="228"/>
      <c r="K426" s="228"/>
      <c r="L426" s="233"/>
      <c r="M426" s="234"/>
      <c r="N426" s="235"/>
      <c r="O426" s="235"/>
      <c r="P426" s="235"/>
      <c r="Q426" s="235"/>
      <c r="R426" s="235"/>
      <c r="S426" s="235"/>
      <c r="T426" s="236"/>
      <c r="AT426" s="237" t="s">
        <v>131</v>
      </c>
      <c r="AU426" s="237" t="s">
        <v>82</v>
      </c>
      <c r="AV426" s="13" t="s">
        <v>134</v>
      </c>
      <c r="AW426" s="13" t="s">
        <v>35</v>
      </c>
      <c r="AX426" s="13" t="s">
        <v>80</v>
      </c>
      <c r="AY426" s="237" t="s">
        <v>120</v>
      </c>
    </row>
    <row r="427" spans="2:65" s="1" customFormat="1" ht="16.5" customHeight="1">
      <c r="B427" s="40"/>
      <c r="C427" s="242" t="s">
        <v>543</v>
      </c>
      <c r="D427" s="242" t="s">
        <v>276</v>
      </c>
      <c r="E427" s="243" t="s">
        <v>544</v>
      </c>
      <c r="F427" s="244" t="s">
        <v>545</v>
      </c>
      <c r="G427" s="245" t="s">
        <v>269</v>
      </c>
      <c r="H427" s="246">
        <v>20</v>
      </c>
      <c r="I427" s="247"/>
      <c r="J427" s="248">
        <f>ROUND(I427*H427,2)</f>
        <v>0</v>
      </c>
      <c r="K427" s="244" t="s">
        <v>127</v>
      </c>
      <c r="L427" s="249"/>
      <c r="M427" s="250" t="s">
        <v>21</v>
      </c>
      <c r="N427" s="251" t="s">
        <v>43</v>
      </c>
      <c r="O427" s="41"/>
      <c r="P427" s="200">
        <f>O427*H427</f>
        <v>0</v>
      </c>
      <c r="Q427" s="200">
        <v>2.2000000000000001E-3</v>
      </c>
      <c r="R427" s="200">
        <f>Q427*H427</f>
        <v>4.4000000000000004E-2</v>
      </c>
      <c r="S427" s="200">
        <v>0</v>
      </c>
      <c r="T427" s="201">
        <f>S427*H427</f>
        <v>0</v>
      </c>
      <c r="AR427" s="23" t="s">
        <v>388</v>
      </c>
      <c r="AT427" s="23" t="s">
        <v>276</v>
      </c>
      <c r="AU427" s="23" t="s">
        <v>82</v>
      </c>
      <c r="AY427" s="23" t="s">
        <v>120</v>
      </c>
      <c r="BE427" s="202">
        <f>IF(N427="základní",J427,0)</f>
        <v>0</v>
      </c>
      <c r="BF427" s="202">
        <f>IF(N427="snížená",J427,0)</f>
        <v>0</v>
      </c>
      <c r="BG427" s="202">
        <f>IF(N427="zákl. přenesená",J427,0)</f>
        <v>0</v>
      </c>
      <c r="BH427" s="202">
        <f>IF(N427="sníž. přenesená",J427,0)</f>
        <v>0</v>
      </c>
      <c r="BI427" s="202">
        <f>IF(N427="nulová",J427,0)</f>
        <v>0</v>
      </c>
      <c r="BJ427" s="23" t="s">
        <v>80</v>
      </c>
      <c r="BK427" s="202">
        <f>ROUND(I427*H427,2)</f>
        <v>0</v>
      </c>
      <c r="BL427" s="23" t="s">
        <v>275</v>
      </c>
      <c r="BM427" s="23" t="s">
        <v>546</v>
      </c>
    </row>
    <row r="428" spans="2:65" s="1" customFormat="1" ht="13.5">
      <c r="B428" s="40"/>
      <c r="C428" s="62"/>
      <c r="D428" s="203" t="s">
        <v>130</v>
      </c>
      <c r="E428" s="62"/>
      <c r="F428" s="204" t="s">
        <v>545</v>
      </c>
      <c r="G428" s="62"/>
      <c r="H428" s="62"/>
      <c r="I428" s="162"/>
      <c r="J428" s="62"/>
      <c r="K428" s="62"/>
      <c r="L428" s="60"/>
      <c r="M428" s="205"/>
      <c r="N428" s="41"/>
      <c r="O428" s="41"/>
      <c r="P428" s="41"/>
      <c r="Q428" s="41"/>
      <c r="R428" s="41"/>
      <c r="S428" s="41"/>
      <c r="T428" s="77"/>
      <c r="AT428" s="23" t="s">
        <v>130</v>
      </c>
      <c r="AU428" s="23" t="s">
        <v>82</v>
      </c>
    </row>
    <row r="429" spans="2:65" s="11" customFormat="1" ht="13.5">
      <c r="B429" s="206"/>
      <c r="C429" s="207"/>
      <c r="D429" s="203" t="s">
        <v>131</v>
      </c>
      <c r="E429" s="208" t="s">
        <v>21</v>
      </c>
      <c r="F429" s="209" t="s">
        <v>180</v>
      </c>
      <c r="G429" s="207"/>
      <c r="H429" s="208" t="s">
        <v>21</v>
      </c>
      <c r="I429" s="210"/>
      <c r="J429" s="207"/>
      <c r="K429" s="207"/>
      <c r="L429" s="211"/>
      <c r="M429" s="212"/>
      <c r="N429" s="213"/>
      <c r="O429" s="213"/>
      <c r="P429" s="213"/>
      <c r="Q429" s="213"/>
      <c r="R429" s="213"/>
      <c r="S429" s="213"/>
      <c r="T429" s="214"/>
      <c r="AT429" s="215" t="s">
        <v>131</v>
      </c>
      <c r="AU429" s="215" t="s">
        <v>82</v>
      </c>
      <c r="AV429" s="11" t="s">
        <v>80</v>
      </c>
      <c r="AW429" s="11" t="s">
        <v>35</v>
      </c>
      <c r="AX429" s="11" t="s">
        <v>72</v>
      </c>
      <c r="AY429" s="215" t="s">
        <v>120</v>
      </c>
    </row>
    <row r="430" spans="2:65" s="12" customFormat="1" ht="13.5">
      <c r="B430" s="216"/>
      <c r="C430" s="217"/>
      <c r="D430" s="203" t="s">
        <v>131</v>
      </c>
      <c r="E430" s="218" t="s">
        <v>21</v>
      </c>
      <c r="F430" s="219" t="s">
        <v>273</v>
      </c>
      <c r="G430" s="217"/>
      <c r="H430" s="220">
        <v>8</v>
      </c>
      <c r="I430" s="221"/>
      <c r="J430" s="217"/>
      <c r="K430" s="217"/>
      <c r="L430" s="222"/>
      <c r="M430" s="223"/>
      <c r="N430" s="224"/>
      <c r="O430" s="224"/>
      <c r="P430" s="224"/>
      <c r="Q430" s="224"/>
      <c r="R430" s="224"/>
      <c r="S430" s="224"/>
      <c r="T430" s="225"/>
      <c r="AT430" s="226" t="s">
        <v>131</v>
      </c>
      <c r="AU430" s="226" t="s">
        <v>82</v>
      </c>
      <c r="AV430" s="12" t="s">
        <v>82</v>
      </c>
      <c r="AW430" s="12" t="s">
        <v>35</v>
      </c>
      <c r="AX430" s="12" t="s">
        <v>72</v>
      </c>
      <c r="AY430" s="226" t="s">
        <v>120</v>
      </c>
    </row>
    <row r="431" spans="2:65" s="12" customFormat="1" ht="13.5">
      <c r="B431" s="216"/>
      <c r="C431" s="217"/>
      <c r="D431" s="203" t="s">
        <v>131</v>
      </c>
      <c r="E431" s="218" t="s">
        <v>21</v>
      </c>
      <c r="F431" s="219" t="s">
        <v>274</v>
      </c>
      <c r="G431" s="217"/>
      <c r="H431" s="220">
        <v>12</v>
      </c>
      <c r="I431" s="221"/>
      <c r="J431" s="217"/>
      <c r="K431" s="217"/>
      <c r="L431" s="222"/>
      <c r="M431" s="223"/>
      <c r="N431" s="224"/>
      <c r="O431" s="224"/>
      <c r="P431" s="224"/>
      <c r="Q431" s="224"/>
      <c r="R431" s="224"/>
      <c r="S431" s="224"/>
      <c r="T431" s="225"/>
      <c r="AT431" s="226" t="s">
        <v>131</v>
      </c>
      <c r="AU431" s="226" t="s">
        <v>82</v>
      </c>
      <c r="AV431" s="12" t="s">
        <v>82</v>
      </c>
      <c r="AW431" s="12" t="s">
        <v>35</v>
      </c>
      <c r="AX431" s="12" t="s">
        <v>72</v>
      </c>
      <c r="AY431" s="226" t="s">
        <v>120</v>
      </c>
    </row>
    <row r="432" spans="2:65" s="13" customFormat="1" ht="13.5">
      <c r="B432" s="227"/>
      <c r="C432" s="228"/>
      <c r="D432" s="203" t="s">
        <v>131</v>
      </c>
      <c r="E432" s="229" t="s">
        <v>21</v>
      </c>
      <c r="F432" s="230" t="s">
        <v>133</v>
      </c>
      <c r="G432" s="228"/>
      <c r="H432" s="231">
        <v>20</v>
      </c>
      <c r="I432" s="232"/>
      <c r="J432" s="228"/>
      <c r="K432" s="228"/>
      <c r="L432" s="233"/>
      <c r="M432" s="234"/>
      <c r="N432" s="235"/>
      <c r="O432" s="235"/>
      <c r="P432" s="235"/>
      <c r="Q432" s="235"/>
      <c r="R432" s="235"/>
      <c r="S432" s="235"/>
      <c r="T432" s="236"/>
      <c r="AT432" s="237" t="s">
        <v>131</v>
      </c>
      <c r="AU432" s="237" t="s">
        <v>82</v>
      </c>
      <c r="AV432" s="13" t="s">
        <v>134</v>
      </c>
      <c r="AW432" s="13" t="s">
        <v>35</v>
      </c>
      <c r="AX432" s="13" t="s">
        <v>80</v>
      </c>
      <c r="AY432" s="237" t="s">
        <v>120</v>
      </c>
    </row>
    <row r="433" spans="2:65" s="1" customFormat="1" ht="16.5" customHeight="1">
      <c r="B433" s="40"/>
      <c r="C433" s="242" t="s">
        <v>547</v>
      </c>
      <c r="D433" s="242" t="s">
        <v>276</v>
      </c>
      <c r="E433" s="243" t="s">
        <v>548</v>
      </c>
      <c r="F433" s="244" t="s">
        <v>549</v>
      </c>
      <c r="G433" s="245" t="s">
        <v>269</v>
      </c>
      <c r="H433" s="246">
        <v>12</v>
      </c>
      <c r="I433" s="247"/>
      <c r="J433" s="248">
        <f>ROUND(I433*H433,2)</f>
        <v>0</v>
      </c>
      <c r="K433" s="244" t="s">
        <v>127</v>
      </c>
      <c r="L433" s="249"/>
      <c r="M433" s="250" t="s">
        <v>21</v>
      </c>
      <c r="N433" s="251" t="s">
        <v>43</v>
      </c>
      <c r="O433" s="41"/>
      <c r="P433" s="200">
        <f>O433*H433</f>
        <v>0</v>
      </c>
      <c r="Q433" s="200">
        <v>1E-3</v>
      </c>
      <c r="R433" s="200">
        <f>Q433*H433</f>
        <v>1.2E-2</v>
      </c>
      <c r="S433" s="200">
        <v>0</v>
      </c>
      <c r="T433" s="201">
        <f>S433*H433</f>
        <v>0</v>
      </c>
      <c r="AR433" s="23" t="s">
        <v>388</v>
      </c>
      <c r="AT433" s="23" t="s">
        <v>276</v>
      </c>
      <c r="AU433" s="23" t="s">
        <v>82</v>
      </c>
      <c r="AY433" s="23" t="s">
        <v>120</v>
      </c>
      <c r="BE433" s="202">
        <f>IF(N433="základní",J433,0)</f>
        <v>0</v>
      </c>
      <c r="BF433" s="202">
        <f>IF(N433="snížená",J433,0)</f>
        <v>0</v>
      </c>
      <c r="BG433" s="202">
        <f>IF(N433="zákl. přenesená",J433,0)</f>
        <v>0</v>
      </c>
      <c r="BH433" s="202">
        <f>IF(N433="sníž. přenesená",J433,0)</f>
        <v>0</v>
      </c>
      <c r="BI433" s="202">
        <f>IF(N433="nulová",J433,0)</f>
        <v>0</v>
      </c>
      <c r="BJ433" s="23" t="s">
        <v>80</v>
      </c>
      <c r="BK433" s="202">
        <f>ROUND(I433*H433,2)</f>
        <v>0</v>
      </c>
      <c r="BL433" s="23" t="s">
        <v>275</v>
      </c>
      <c r="BM433" s="23" t="s">
        <v>550</v>
      </c>
    </row>
    <row r="434" spans="2:65" s="1" customFormat="1" ht="13.5">
      <c r="B434" s="40"/>
      <c r="C434" s="62"/>
      <c r="D434" s="203" t="s">
        <v>130</v>
      </c>
      <c r="E434" s="62"/>
      <c r="F434" s="204" t="s">
        <v>549</v>
      </c>
      <c r="G434" s="62"/>
      <c r="H434" s="62"/>
      <c r="I434" s="162"/>
      <c r="J434" s="62"/>
      <c r="K434" s="62"/>
      <c r="L434" s="60"/>
      <c r="M434" s="205"/>
      <c r="N434" s="41"/>
      <c r="O434" s="41"/>
      <c r="P434" s="41"/>
      <c r="Q434" s="41"/>
      <c r="R434" s="41"/>
      <c r="S434" s="41"/>
      <c r="T434" s="77"/>
      <c r="AT434" s="23" t="s">
        <v>130</v>
      </c>
      <c r="AU434" s="23" t="s">
        <v>82</v>
      </c>
    </row>
    <row r="435" spans="2:65" s="11" customFormat="1" ht="13.5">
      <c r="B435" s="206"/>
      <c r="C435" s="207"/>
      <c r="D435" s="203" t="s">
        <v>131</v>
      </c>
      <c r="E435" s="208" t="s">
        <v>21</v>
      </c>
      <c r="F435" s="209" t="s">
        <v>180</v>
      </c>
      <c r="G435" s="207"/>
      <c r="H435" s="208" t="s">
        <v>21</v>
      </c>
      <c r="I435" s="210"/>
      <c r="J435" s="207"/>
      <c r="K435" s="207"/>
      <c r="L435" s="211"/>
      <c r="M435" s="212"/>
      <c r="N435" s="213"/>
      <c r="O435" s="213"/>
      <c r="P435" s="213"/>
      <c r="Q435" s="213"/>
      <c r="R435" s="213"/>
      <c r="S435" s="213"/>
      <c r="T435" s="214"/>
      <c r="AT435" s="215" t="s">
        <v>131</v>
      </c>
      <c r="AU435" s="215" t="s">
        <v>82</v>
      </c>
      <c r="AV435" s="11" t="s">
        <v>80</v>
      </c>
      <c r="AW435" s="11" t="s">
        <v>35</v>
      </c>
      <c r="AX435" s="11" t="s">
        <v>72</v>
      </c>
      <c r="AY435" s="215" t="s">
        <v>120</v>
      </c>
    </row>
    <row r="436" spans="2:65" s="12" customFormat="1" ht="13.5">
      <c r="B436" s="216"/>
      <c r="C436" s="217"/>
      <c r="D436" s="203" t="s">
        <v>131</v>
      </c>
      <c r="E436" s="218" t="s">
        <v>21</v>
      </c>
      <c r="F436" s="219" t="s">
        <v>274</v>
      </c>
      <c r="G436" s="217"/>
      <c r="H436" s="220">
        <v>12</v>
      </c>
      <c r="I436" s="221"/>
      <c r="J436" s="217"/>
      <c r="K436" s="217"/>
      <c r="L436" s="222"/>
      <c r="M436" s="223"/>
      <c r="N436" s="224"/>
      <c r="O436" s="224"/>
      <c r="P436" s="224"/>
      <c r="Q436" s="224"/>
      <c r="R436" s="224"/>
      <c r="S436" s="224"/>
      <c r="T436" s="225"/>
      <c r="AT436" s="226" t="s">
        <v>131</v>
      </c>
      <c r="AU436" s="226" t="s">
        <v>82</v>
      </c>
      <c r="AV436" s="12" t="s">
        <v>82</v>
      </c>
      <c r="AW436" s="12" t="s">
        <v>35</v>
      </c>
      <c r="AX436" s="12" t="s">
        <v>72</v>
      </c>
      <c r="AY436" s="226" t="s">
        <v>120</v>
      </c>
    </row>
    <row r="437" spans="2:65" s="13" customFormat="1" ht="13.5">
      <c r="B437" s="227"/>
      <c r="C437" s="228"/>
      <c r="D437" s="203" t="s">
        <v>131</v>
      </c>
      <c r="E437" s="229" t="s">
        <v>21</v>
      </c>
      <c r="F437" s="230" t="s">
        <v>133</v>
      </c>
      <c r="G437" s="228"/>
      <c r="H437" s="231">
        <v>12</v>
      </c>
      <c r="I437" s="232"/>
      <c r="J437" s="228"/>
      <c r="K437" s="228"/>
      <c r="L437" s="233"/>
      <c r="M437" s="234"/>
      <c r="N437" s="235"/>
      <c r="O437" s="235"/>
      <c r="P437" s="235"/>
      <c r="Q437" s="235"/>
      <c r="R437" s="235"/>
      <c r="S437" s="235"/>
      <c r="T437" s="236"/>
      <c r="AT437" s="237" t="s">
        <v>131</v>
      </c>
      <c r="AU437" s="237" t="s">
        <v>82</v>
      </c>
      <c r="AV437" s="13" t="s">
        <v>134</v>
      </c>
      <c r="AW437" s="13" t="s">
        <v>35</v>
      </c>
      <c r="AX437" s="13" t="s">
        <v>80</v>
      </c>
      <c r="AY437" s="237" t="s">
        <v>120</v>
      </c>
    </row>
    <row r="438" spans="2:65" s="1" customFormat="1" ht="16.5" customHeight="1">
      <c r="B438" s="40"/>
      <c r="C438" s="191" t="s">
        <v>551</v>
      </c>
      <c r="D438" s="191" t="s">
        <v>123</v>
      </c>
      <c r="E438" s="192" t="s">
        <v>552</v>
      </c>
      <c r="F438" s="193" t="s">
        <v>553</v>
      </c>
      <c r="G438" s="194" t="s">
        <v>269</v>
      </c>
      <c r="H438" s="195">
        <v>4</v>
      </c>
      <c r="I438" s="196"/>
      <c r="J438" s="197">
        <f>ROUND(I438*H438,2)</f>
        <v>0</v>
      </c>
      <c r="K438" s="193" t="s">
        <v>21</v>
      </c>
      <c r="L438" s="60"/>
      <c r="M438" s="198" t="s">
        <v>21</v>
      </c>
      <c r="N438" s="199" t="s">
        <v>43</v>
      </c>
      <c r="O438" s="41"/>
      <c r="P438" s="200">
        <f>O438*H438</f>
        <v>0</v>
      </c>
      <c r="Q438" s="200">
        <v>0</v>
      </c>
      <c r="R438" s="200">
        <f>Q438*H438</f>
        <v>0</v>
      </c>
      <c r="S438" s="200">
        <v>0</v>
      </c>
      <c r="T438" s="201">
        <f>S438*H438</f>
        <v>0</v>
      </c>
      <c r="AR438" s="23" t="s">
        <v>275</v>
      </c>
      <c r="AT438" s="23" t="s">
        <v>123</v>
      </c>
      <c r="AU438" s="23" t="s">
        <v>82</v>
      </c>
      <c r="AY438" s="23" t="s">
        <v>120</v>
      </c>
      <c r="BE438" s="202">
        <f>IF(N438="základní",J438,0)</f>
        <v>0</v>
      </c>
      <c r="BF438" s="202">
        <f>IF(N438="snížená",J438,0)</f>
        <v>0</v>
      </c>
      <c r="BG438" s="202">
        <f>IF(N438="zákl. přenesená",J438,0)</f>
        <v>0</v>
      </c>
      <c r="BH438" s="202">
        <f>IF(N438="sníž. přenesená",J438,0)</f>
        <v>0</v>
      </c>
      <c r="BI438" s="202">
        <f>IF(N438="nulová",J438,0)</f>
        <v>0</v>
      </c>
      <c r="BJ438" s="23" t="s">
        <v>80</v>
      </c>
      <c r="BK438" s="202">
        <f>ROUND(I438*H438,2)</f>
        <v>0</v>
      </c>
      <c r="BL438" s="23" t="s">
        <v>275</v>
      </c>
      <c r="BM438" s="23" t="s">
        <v>554</v>
      </c>
    </row>
    <row r="439" spans="2:65" s="1" customFormat="1" ht="13.5">
      <c r="B439" s="40"/>
      <c r="C439" s="62"/>
      <c r="D439" s="203" t="s">
        <v>130</v>
      </c>
      <c r="E439" s="62"/>
      <c r="F439" s="204" t="s">
        <v>553</v>
      </c>
      <c r="G439" s="62"/>
      <c r="H439" s="62"/>
      <c r="I439" s="162"/>
      <c r="J439" s="62"/>
      <c r="K439" s="62"/>
      <c r="L439" s="60"/>
      <c r="M439" s="205"/>
      <c r="N439" s="41"/>
      <c r="O439" s="41"/>
      <c r="P439" s="41"/>
      <c r="Q439" s="41"/>
      <c r="R439" s="41"/>
      <c r="S439" s="41"/>
      <c r="T439" s="77"/>
      <c r="AT439" s="23" t="s">
        <v>130</v>
      </c>
      <c r="AU439" s="23" t="s">
        <v>82</v>
      </c>
    </row>
    <row r="440" spans="2:65" s="11" customFormat="1" ht="13.5">
      <c r="B440" s="206"/>
      <c r="C440" s="207"/>
      <c r="D440" s="203" t="s">
        <v>131</v>
      </c>
      <c r="E440" s="208" t="s">
        <v>21</v>
      </c>
      <c r="F440" s="209" t="s">
        <v>180</v>
      </c>
      <c r="G440" s="207"/>
      <c r="H440" s="208" t="s">
        <v>21</v>
      </c>
      <c r="I440" s="210"/>
      <c r="J440" s="207"/>
      <c r="K440" s="207"/>
      <c r="L440" s="211"/>
      <c r="M440" s="212"/>
      <c r="N440" s="213"/>
      <c r="O440" s="213"/>
      <c r="P440" s="213"/>
      <c r="Q440" s="213"/>
      <c r="R440" s="213"/>
      <c r="S440" s="213"/>
      <c r="T440" s="214"/>
      <c r="AT440" s="215" t="s">
        <v>131</v>
      </c>
      <c r="AU440" s="215" t="s">
        <v>82</v>
      </c>
      <c r="AV440" s="11" t="s">
        <v>80</v>
      </c>
      <c r="AW440" s="11" t="s">
        <v>35</v>
      </c>
      <c r="AX440" s="11" t="s">
        <v>72</v>
      </c>
      <c r="AY440" s="215" t="s">
        <v>120</v>
      </c>
    </row>
    <row r="441" spans="2:65" s="12" customFormat="1" ht="13.5">
      <c r="B441" s="216"/>
      <c r="C441" s="217"/>
      <c r="D441" s="203" t="s">
        <v>131</v>
      </c>
      <c r="E441" s="218" t="s">
        <v>21</v>
      </c>
      <c r="F441" s="219" t="s">
        <v>375</v>
      </c>
      <c r="G441" s="217"/>
      <c r="H441" s="220">
        <v>4</v>
      </c>
      <c r="I441" s="221"/>
      <c r="J441" s="217"/>
      <c r="K441" s="217"/>
      <c r="L441" s="222"/>
      <c r="M441" s="223"/>
      <c r="N441" s="224"/>
      <c r="O441" s="224"/>
      <c r="P441" s="224"/>
      <c r="Q441" s="224"/>
      <c r="R441" s="224"/>
      <c r="S441" s="224"/>
      <c r="T441" s="225"/>
      <c r="AT441" s="226" t="s">
        <v>131</v>
      </c>
      <c r="AU441" s="226" t="s">
        <v>82</v>
      </c>
      <c r="AV441" s="12" t="s">
        <v>82</v>
      </c>
      <c r="AW441" s="12" t="s">
        <v>35</v>
      </c>
      <c r="AX441" s="12" t="s">
        <v>72</v>
      </c>
      <c r="AY441" s="226" t="s">
        <v>120</v>
      </c>
    </row>
    <row r="442" spans="2:65" s="13" customFormat="1" ht="13.5">
      <c r="B442" s="227"/>
      <c r="C442" s="228"/>
      <c r="D442" s="203" t="s">
        <v>131</v>
      </c>
      <c r="E442" s="229" t="s">
        <v>21</v>
      </c>
      <c r="F442" s="230" t="s">
        <v>133</v>
      </c>
      <c r="G442" s="228"/>
      <c r="H442" s="231">
        <v>4</v>
      </c>
      <c r="I442" s="232"/>
      <c r="J442" s="228"/>
      <c r="K442" s="228"/>
      <c r="L442" s="233"/>
      <c r="M442" s="234"/>
      <c r="N442" s="235"/>
      <c r="O442" s="235"/>
      <c r="P442" s="235"/>
      <c r="Q442" s="235"/>
      <c r="R442" s="235"/>
      <c r="S442" s="235"/>
      <c r="T442" s="236"/>
      <c r="AT442" s="237" t="s">
        <v>131</v>
      </c>
      <c r="AU442" s="237" t="s">
        <v>82</v>
      </c>
      <c r="AV442" s="13" t="s">
        <v>134</v>
      </c>
      <c r="AW442" s="13" t="s">
        <v>35</v>
      </c>
      <c r="AX442" s="13" t="s">
        <v>80</v>
      </c>
      <c r="AY442" s="237" t="s">
        <v>120</v>
      </c>
    </row>
    <row r="443" spans="2:65" s="1" customFormat="1" ht="16.5" customHeight="1">
      <c r="B443" s="40"/>
      <c r="C443" s="191" t="s">
        <v>555</v>
      </c>
      <c r="D443" s="191" t="s">
        <v>123</v>
      </c>
      <c r="E443" s="192" t="s">
        <v>556</v>
      </c>
      <c r="F443" s="193" t="s">
        <v>557</v>
      </c>
      <c r="G443" s="194" t="s">
        <v>269</v>
      </c>
      <c r="H443" s="195">
        <v>8</v>
      </c>
      <c r="I443" s="196"/>
      <c r="J443" s="197">
        <f>ROUND(I443*H443,2)</f>
        <v>0</v>
      </c>
      <c r="K443" s="193" t="s">
        <v>21</v>
      </c>
      <c r="L443" s="60"/>
      <c r="M443" s="198" t="s">
        <v>21</v>
      </c>
      <c r="N443" s="199" t="s">
        <v>43</v>
      </c>
      <c r="O443" s="41"/>
      <c r="P443" s="200">
        <f>O443*H443</f>
        <v>0</v>
      </c>
      <c r="Q443" s="200">
        <v>0</v>
      </c>
      <c r="R443" s="200">
        <f>Q443*H443</f>
        <v>0</v>
      </c>
      <c r="S443" s="200">
        <v>0</v>
      </c>
      <c r="T443" s="201">
        <f>S443*H443</f>
        <v>0</v>
      </c>
      <c r="AR443" s="23" t="s">
        <v>275</v>
      </c>
      <c r="AT443" s="23" t="s">
        <v>123</v>
      </c>
      <c r="AU443" s="23" t="s">
        <v>82</v>
      </c>
      <c r="AY443" s="23" t="s">
        <v>120</v>
      </c>
      <c r="BE443" s="202">
        <f>IF(N443="základní",J443,0)</f>
        <v>0</v>
      </c>
      <c r="BF443" s="202">
        <f>IF(N443="snížená",J443,0)</f>
        <v>0</v>
      </c>
      <c r="BG443" s="202">
        <f>IF(N443="zákl. přenesená",J443,0)</f>
        <v>0</v>
      </c>
      <c r="BH443" s="202">
        <f>IF(N443="sníž. přenesená",J443,0)</f>
        <v>0</v>
      </c>
      <c r="BI443" s="202">
        <f>IF(N443="nulová",J443,0)</f>
        <v>0</v>
      </c>
      <c r="BJ443" s="23" t="s">
        <v>80</v>
      </c>
      <c r="BK443" s="202">
        <f>ROUND(I443*H443,2)</f>
        <v>0</v>
      </c>
      <c r="BL443" s="23" t="s">
        <v>275</v>
      </c>
      <c r="BM443" s="23" t="s">
        <v>558</v>
      </c>
    </row>
    <row r="444" spans="2:65" s="1" customFormat="1" ht="13.5">
      <c r="B444" s="40"/>
      <c r="C444" s="62"/>
      <c r="D444" s="203" t="s">
        <v>130</v>
      </c>
      <c r="E444" s="62"/>
      <c r="F444" s="204" t="s">
        <v>557</v>
      </c>
      <c r="G444" s="62"/>
      <c r="H444" s="62"/>
      <c r="I444" s="162"/>
      <c r="J444" s="62"/>
      <c r="K444" s="62"/>
      <c r="L444" s="60"/>
      <c r="M444" s="205"/>
      <c r="N444" s="41"/>
      <c r="O444" s="41"/>
      <c r="P444" s="41"/>
      <c r="Q444" s="41"/>
      <c r="R444" s="41"/>
      <c r="S444" s="41"/>
      <c r="T444" s="77"/>
      <c r="AT444" s="23" t="s">
        <v>130</v>
      </c>
      <c r="AU444" s="23" t="s">
        <v>82</v>
      </c>
    </row>
    <row r="445" spans="2:65" s="11" customFormat="1" ht="13.5">
      <c r="B445" s="206"/>
      <c r="C445" s="207"/>
      <c r="D445" s="203" t="s">
        <v>131</v>
      </c>
      <c r="E445" s="208" t="s">
        <v>21</v>
      </c>
      <c r="F445" s="209" t="s">
        <v>180</v>
      </c>
      <c r="G445" s="207"/>
      <c r="H445" s="208" t="s">
        <v>21</v>
      </c>
      <c r="I445" s="210"/>
      <c r="J445" s="207"/>
      <c r="K445" s="207"/>
      <c r="L445" s="211"/>
      <c r="M445" s="212"/>
      <c r="N445" s="213"/>
      <c r="O445" s="213"/>
      <c r="P445" s="213"/>
      <c r="Q445" s="213"/>
      <c r="R445" s="213"/>
      <c r="S445" s="213"/>
      <c r="T445" s="214"/>
      <c r="AT445" s="215" t="s">
        <v>131</v>
      </c>
      <c r="AU445" s="215" t="s">
        <v>82</v>
      </c>
      <c r="AV445" s="11" t="s">
        <v>80</v>
      </c>
      <c r="AW445" s="11" t="s">
        <v>35</v>
      </c>
      <c r="AX445" s="11" t="s">
        <v>72</v>
      </c>
      <c r="AY445" s="215" t="s">
        <v>120</v>
      </c>
    </row>
    <row r="446" spans="2:65" s="12" customFormat="1" ht="13.5">
      <c r="B446" s="216"/>
      <c r="C446" s="217"/>
      <c r="D446" s="203" t="s">
        <v>131</v>
      </c>
      <c r="E446" s="218" t="s">
        <v>21</v>
      </c>
      <c r="F446" s="219" t="s">
        <v>290</v>
      </c>
      <c r="G446" s="217"/>
      <c r="H446" s="220">
        <v>8</v>
      </c>
      <c r="I446" s="221"/>
      <c r="J446" s="217"/>
      <c r="K446" s="217"/>
      <c r="L446" s="222"/>
      <c r="M446" s="223"/>
      <c r="N446" s="224"/>
      <c r="O446" s="224"/>
      <c r="P446" s="224"/>
      <c r="Q446" s="224"/>
      <c r="R446" s="224"/>
      <c r="S446" s="224"/>
      <c r="T446" s="225"/>
      <c r="AT446" s="226" t="s">
        <v>131</v>
      </c>
      <c r="AU446" s="226" t="s">
        <v>82</v>
      </c>
      <c r="AV446" s="12" t="s">
        <v>82</v>
      </c>
      <c r="AW446" s="12" t="s">
        <v>35</v>
      </c>
      <c r="AX446" s="12" t="s">
        <v>72</v>
      </c>
      <c r="AY446" s="226" t="s">
        <v>120</v>
      </c>
    </row>
    <row r="447" spans="2:65" s="13" customFormat="1" ht="13.5">
      <c r="B447" s="227"/>
      <c r="C447" s="228"/>
      <c r="D447" s="203" t="s">
        <v>131</v>
      </c>
      <c r="E447" s="229" t="s">
        <v>21</v>
      </c>
      <c r="F447" s="230" t="s">
        <v>133</v>
      </c>
      <c r="G447" s="228"/>
      <c r="H447" s="231">
        <v>8</v>
      </c>
      <c r="I447" s="232"/>
      <c r="J447" s="228"/>
      <c r="K447" s="228"/>
      <c r="L447" s="233"/>
      <c r="M447" s="234"/>
      <c r="N447" s="235"/>
      <c r="O447" s="235"/>
      <c r="P447" s="235"/>
      <c r="Q447" s="235"/>
      <c r="R447" s="235"/>
      <c r="S447" s="235"/>
      <c r="T447" s="236"/>
      <c r="AT447" s="237" t="s">
        <v>131</v>
      </c>
      <c r="AU447" s="237" t="s">
        <v>82</v>
      </c>
      <c r="AV447" s="13" t="s">
        <v>134</v>
      </c>
      <c r="AW447" s="13" t="s">
        <v>35</v>
      </c>
      <c r="AX447" s="13" t="s">
        <v>80</v>
      </c>
      <c r="AY447" s="237" t="s">
        <v>120</v>
      </c>
    </row>
    <row r="448" spans="2:65" s="1" customFormat="1" ht="16.5" customHeight="1">
      <c r="B448" s="40"/>
      <c r="C448" s="191" t="s">
        <v>559</v>
      </c>
      <c r="D448" s="191" t="s">
        <v>123</v>
      </c>
      <c r="E448" s="192" t="s">
        <v>560</v>
      </c>
      <c r="F448" s="193" t="s">
        <v>561</v>
      </c>
      <c r="G448" s="194" t="s">
        <v>398</v>
      </c>
      <c r="H448" s="195">
        <v>0.39100000000000001</v>
      </c>
      <c r="I448" s="196"/>
      <c r="J448" s="197">
        <f>ROUND(I448*H448,2)</f>
        <v>0</v>
      </c>
      <c r="K448" s="193" t="s">
        <v>127</v>
      </c>
      <c r="L448" s="60"/>
      <c r="M448" s="198" t="s">
        <v>21</v>
      </c>
      <c r="N448" s="199" t="s">
        <v>43</v>
      </c>
      <c r="O448" s="41"/>
      <c r="P448" s="200">
        <f>O448*H448</f>
        <v>0</v>
      </c>
      <c r="Q448" s="200">
        <v>0</v>
      </c>
      <c r="R448" s="200">
        <f>Q448*H448</f>
        <v>0</v>
      </c>
      <c r="S448" s="200">
        <v>0</v>
      </c>
      <c r="T448" s="201">
        <f>S448*H448</f>
        <v>0</v>
      </c>
      <c r="AR448" s="23" t="s">
        <v>275</v>
      </c>
      <c r="AT448" s="23" t="s">
        <v>123</v>
      </c>
      <c r="AU448" s="23" t="s">
        <v>82</v>
      </c>
      <c r="AY448" s="23" t="s">
        <v>120</v>
      </c>
      <c r="BE448" s="202">
        <f>IF(N448="základní",J448,0)</f>
        <v>0</v>
      </c>
      <c r="BF448" s="202">
        <f>IF(N448="snížená",J448,0)</f>
        <v>0</v>
      </c>
      <c r="BG448" s="202">
        <f>IF(N448="zákl. přenesená",J448,0)</f>
        <v>0</v>
      </c>
      <c r="BH448" s="202">
        <f>IF(N448="sníž. přenesená",J448,0)</f>
        <v>0</v>
      </c>
      <c r="BI448" s="202">
        <f>IF(N448="nulová",J448,0)</f>
        <v>0</v>
      </c>
      <c r="BJ448" s="23" t="s">
        <v>80</v>
      </c>
      <c r="BK448" s="202">
        <f>ROUND(I448*H448,2)</f>
        <v>0</v>
      </c>
      <c r="BL448" s="23" t="s">
        <v>275</v>
      </c>
      <c r="BM448" s="23" t="s">
        <v>562</v>
      </c>
    </row>
    <row r="449" spans="2:65" s="1" customFormat="1" ht="27">
      <c r="B449" s="40"/>
      <c r="C449" s="62"/>
      <c r="D449" s="203" t="s">
        <v>130</v>
      </c>
      <c r="E449" s="62"/>
      <c r="F449" s="204" t="s">
        <v>563</v>
      </c>
      <c r="G449" s="62"/>
      <c r="H449" s="62"/>
      <c r="I449" s="162"/>
      <c r="J449" s="62"/>
      <c r="K449" s="62"/>
      <c r="L449" s="60"/>
      <c r="M449" s="205"/>
      <c r="N449" s="41"/>
      <c r="O449" s="41"/>
      <c r="P449" s="41"/>
      <c r="Q449" s="41"/>
      <c r="R449" s="41"/>
      <c r="S449" s="41"/>
      <c r="T449" s="77"/>
      <c r="AT449" s="23" t="s">
        <v>130</v>
      </c>
      <c r="AU449" s="23" t="s">
        <v>82</v>
      </c>
    </row>
    <row r="450" spans="2:65" s="1" customFormat="1" ht="121.5">
      <c r="B450" s="40"/>
      <c r="C450" s="62"/>
      <c r="D450" s="203" t="s">
        <v>213</v>
      </c>
      <c r="E450" s="62"/>
      <c r="F450" s="241" t="s">
        <v>564</v>
      </c>
      <c r="G450" s="62"/>
      <c r="H450" s="62"/>
      <c r="I450" s="162"/>
      <c r="J450" s="62"/>
      <c r="K450" s="62"/>
      <c r="L450" s="60"/>
      <c r="M450" s="205"/>
      <c r="N450" s="41"/>
      <c r="O450" s="41"/>
      <c r="P450" s="41"/>
      <c r="Q450" s="41"/>
      <c r="R450" s="41"/>
      <c r="S450" s="41"/>
      <c r="T450" s="77"/>
      <c r="AT450" s="23" t="s">
        <v>213</v>
      </c>
      <c r="AU450" s="23" t="s">
        <v>82</v>
      </c>
    </row>
    <row r="451" spans="2:65" s="1" customFormat="1" ht="16.5" customHeight="1">
      <c r="B451" s="40"/>
      <c r="C451" s="191" t="s">
        <v>565</v>
      </c>
      <c r="D451" s="191" t="s">
        <v>123</v>
      </c>
      <c r="E451" s="192" t="s">
        <v>566</v>
      </c>
      <c r="F451" s="193" t="s">
        <v>567</v>
      </c>
      <c r="G451" s="194" t="s">
        <v>398</v>
      </c>
      <c r="H451" s="195">
        <v>0.39100000000000001</v>
      </c>
      <c r="I451" s="196"/>
      <c r="J451" s="197">
        <f>ROUND(I451*H451,2)</f>
        <v>0</v>
      </c>
      <c r="K451" s="193" t="s">
        <v>127</v>
      </c>
      <c r="L451" s="60"/>
      <c r="M451" s="198" t="s">
        <v>21</v>
      </c>
      <c r="N451" s="199" t="s">
        <v>43</v>
      </c>
      <c r="O451" s="41"/>
      <c r="P451" s="200">
        <f>O451*H451</f>
        <v>0</v>
      </c>
      <c r="Q451" s="200">
        <v>0</v>
      </c>
      <c r="R451" s="200">
        <f>Q451*H451</f>
        <v>0</v>
      </c>
      <c r="S451" s="200">
        <v>0</v>
      </c>
      <c r="T451" s="201">
        <f>S451*H451</f>
        <v>0</v>
      </c>
      <c r="AR451" s="23" t="s">
        <v>275</v>
      </c>
      <c r="AT451" s="23" t="s">
        <v>123</v>
      </c>
      <c r="AU451" s="23" t="s">
        <v>82</v>
      </c>
      <c r="AY451" s="23" t="s">
        <v>120</v>
      </c>
      <c r="BE451" s="202">
        <f>IF(N451="základní",J451,0)</f>
        <v>0</v>
      </c>
      <c r="BF451" s="202">
        <f>IF(N451="snížená",J451,0)</f>
        <v>0</v>
      </c>
      <c r="BG451" s="202">
        <f>IF(N451="zákl. přenesená",J451,0)</f>
        <v>0</v>
      </c>
      <c r="BH451" s="202">
        <f>IF(N451="sníž. přenesená",J451,0)</f>
        <v>0</v>
      </c>
      <c r="BI451" s="202">
        <f>IF(N451="nulová",J451,0)</f>
        <v>0</v>
      </c>
      <c r="BJ451" s="23" t="s">
        <v>80</v>
      </c>
      <c r="BK451" s="202">
        <f>ROUND(I451*H451,2)</f>
        <v>0</v>
      </c>
      <c r="BL451" s="23" t="s">
        <v>275</v>
      </c>
      <c r="BM451" s="23" t="s">
        <v>568</v>
      </c>
    </row>
    <row r="452" spans="2:65" s="1" customFormat="1" ht="27">
      <c r="B452" s="40"/>
      <c r="C452" s="62"/>
      <c r="D452" s="203" t="s">
        <v>130</v>
      </c>
      <c r="E452" s="62"/>
      <c r="F452" s="204" t="s">
        <v>569</v>
      </c>
      <c r="G452" s="62"/>
      <c r="H452" s="62"/>
      <c r="I452" s="162"/>
      <c r="J452" s="62"/>
      <c r="K452" s="62"/>
      <c r="L452" s="60"/>
      <c r="M452" s="205"/>
      <c r="N452" s="41"/>
      <c r="O452" s="41"/>
      <c r="P452" s="41"/>
      <c r="Q452" s="41"/>
      <c r="R452" s="41"/>
      <c r="S452" s="41"/>
      <c r="T452" s="77"/>
      <c r="AT452" s="23" t="s">
        <v>130</v>
      </c>
      <c r="AU452" s="23" t="s">
        <v>82</v>
      </c>
    </row>
    <row r="453" spans="2:65" s="1" customFormat="1" ht="121.5">
      <c r="B453" s="40"/>
      <c r="C453" s="62"/>
      <c r="D453" s="203" t="s">
        <v>213</v>
      </c>
      <c r="E453" s="62"/>
      <c r="F453" s="241" t="s">
        <v>564</v>
      </c>
      <c r="G453" s="62"/>
      <c r="H453" s="62"/>
      <c r="I453" s="162"/>
      <c r="J453" s="62"/>
      <c r="K453" s="62"/>
      <c r="L453" s="60"/>
      <c r="M453" s="205"/>
      <c r="N453" s="41"/>
      <c r="O453" s="41"/>
      <c r="P453" s="41"/>
      <c r="Q453" s="41"/>
      <c r="R453" s="41"/>
      <c r="S453" s="41"/>
      <c r="T453" s="77"/>
      <c r="AT453" s="23" t="s">
        <v>213</v>
      </c>
      <c r="AU453" s="23" t="s">
        <v>82</v>
      </c>
    </row>
    <row r="454" spans="2:65" s="10" customFormat="1" ht="29.85" customHeight="1">
      <c r="B454" s="175"/>
      <c r="C454" s="176"/>
      <c r="D454" s="177" t="s">
        <v>71</v>
      </c>
      <c r="E454" s="189" t="s">
        <v>570</v>
      </c>
      <c r="F454" s="189" t="s">
        <v>571</v>
      </c>
      <c r="G454" s="176"/>
      <c r="H454" s="176"/>
      <c r="I454" s="179"/>
      <c r="J454" s="190">
        <f>BK454</f>
        <v>0</v>
      </c>
      <c r="K454" s="176"/>
      <c r="L454" s="181"/>
      <c r="M454" s="182"/>
      <c r="N454" s="183"/>
      <c r="O454" s="183"/>
      <c r="P454" s="184">
        <f>SUM(P455:P471)</f>
        <v>0</v>
      </c>
      <c r="Q454" s="183"/>
      <c r="R454" s="184">
        <f>SUM(R455:R471)</f>
        <v>0.56098540000000008</v>
      </c>
      <c r="S454" s="183"/>
      <c r="T454" s="185">
        <f>SUM(T455:T471)</f>
        <v>0</v>
      </c>
      <c r="AR454" s="186" t="s">
        <v>82</v>
      </c>
      <c r="AT454" s="187" t="s">
        <v>71</v>
      </c>
      <c r="AU454" s="187" t="s">
        <v>80</v>
      </c>
      <c r="AY454" s="186" t="s">
        <v>120</v>
      </c>
      <c r="BK454" s="188">
        <f>SUM(BK455:BK471)</f>
        <v>0</v>
      </c>
    </row>
    <row r="455" spans="2:65" s="1" customFormat="1" ht="16.5" customHeight="1">
      <c r="B455" s="40"/>
      <c r="C455" s="191" t="s">
        <v>572</v>
      </c>
      <c r="D455" s="191" t="s">
        <v>123</v>
      </c>
      <c r="E455" s="192" t="s">
        <v>573</v>
      </c>
      <c r="F455" s="193" t="s">
        <v>574</v>
      </c>
      <c r="G455" s="194" t="s">
        <v>177</v>
      </c>
      <c r="H455" s="195">
        <v>63.387999999999998</v>
      </c>
      <c r="I455" s="196"/>
      <c r="J455" s="197">
        <f>ROUND(I455*H455,2)</f>
        <v>0</v>
      </c>
      <c r="K455" s="193" t="s">
        <v>127</v>
      </c>
      <c r="L455" s="60"/>
      <c r="M455" s="198" t="s">
        <v>21</v>
      </c>
      <c r="N455" s="199" t="s">
        <v>43</v>
      </c>
      <c r="O455" s="41"/>
      <c r="P455" s="200">
        <f>O455*H455</f>
        <v>0</v>
      </c>
      <c r="Q455" s="200">
        <v>5.0000000000000002E-5</v>
      </c>
      <c r="R455" s="200">
        <f>Q455*H455</f>
        <v>3.1694000000000002E-3</v>
      </c>
      <c r="S455" s="200">
        <v>0</v>
      </c>
      <c r="T455" s="201">
        <f>S455*H455</f>
        <v>0</v>
      </c>
      <c r="AR455" s="23" t="s">
        <v>275</v>
      </c>
      <c r="AT455" s="23" t="s">
        <v>123</v>
      </c>
      <c r="AU455" s="23" t="s">
        <v>82</v>
      </c>
      <c r="AY455" s="23" t="s">
        <v>120</v>
      </c>
      <c r="BE455" s="202">
        <f>IF(N455="základní",J455,0)</f>
        <v>0</v>
      </c>
      <c r="BF455" s="202">
        <f>IF(N455="snížená",J455,0)</f>
        <v>0</v>
      </c>
      <c r="BG455" s="202">
        <f>IF(N455="zákl. přenesená",J455,0)</f>
        <v>0</v>
      </c>
      <c r="BH455" s="202">
        <f>IF(N455="sníž. přenesená",J455,0)</f>
        <v>0</v>
      </c>
      <c r="BI455" s="202">
        <f>IF(N455="nulová",J455,0)</f>
        <v>0</v>
      </c>
      <c r="BJ455" s="23" t="s">
        <v>80</v>
      </c>
      <c r="BK455" s="202">
        <f>ROUND(I455*H455,2)</f>
        <v>0</v>
      </c>
      <c r="BL455" s="23" t="s">
        <v>275</v>
      </c>
      <c r="BM455" s="23" t="s">
        <v>575</v>
      </c>
    </row>
    <row r="456" spans="2:65" s="1" customFormat="1" ht="27">
      <c r="B456" s="40"/>
      <c r="C456" s="62"/>
      <c r="D456" s="203" t="s">
        <v>130</v>
      </c>
      <c r="E456" s="62"/>
      <c r="F456" s="204" t="s">
        <v>576</v>
      </c>
      <c r="G456" s="62"/>
      <c r="H456" s="62"/>
      <c r="I456" s="162"/>
      <c r="J456" s="62"/>
      <c r="K456" s="62"/>
      <c r="L456" s="60"/>
      <c r="M456" s="205"/>
      <c r="N456" s="41"/>
      <c r="O456" s="41"/>
      <c r="P456" s="41"/>
      <c r="Q456" s="41"/>
      <c r="R456" s="41"/>
      <c r="S456" s="41"/>
      <c r="T456" s="77"/>
      <c r="AT456" s="23" t="s">
        <v>130</v>
      </c>
      <c r="AU456" s="23" t="s">
        <v>82</v>
      </c>
    </row>
    <row r="457" spans="2:65" s="1" customFormat="1" ht="94.5">
      <c r="B457" s="40"/>
      <c r="C457" s="62"/>
      <c r="D457" s="203" t="s">
        <v>213</v>
      </c>
      <c r="E457" s="62"/>
      <c r="F457" s="241" t="s">
        <v>577</v>
      </c>
      <c r="G457" s="62"/>
      <c r="H457" s="62"/>
      <c r="I457" s="162"/>
      <c r="J457" s="62"/>
      <c r="K457" s="62"/>
      <c r="L457" s="60"/>
      <c r="M457" s="205"/>
      <c r="N457" s="41"/>
      <c r="O457" s="41"/>
      <c r="P457" s="41"/>
      <c r="Q457" s="41"/>
      <c r="R457" s="41"/>
      <c r="S457" s="41"/>
      <c r="T457" s="77"/>
      <c r="AT457" s="23" t="s">
        <v>213</v>
      </c>
      <c r="AU457" s="23" t="s">
        <v>82</v>
      </c>
    </row>
    <row r="458" spans="2:65" s="11" customFormat="1" ht="13.5">
      <c r="B458" s="206"/>
      <c r="C458" s="207"/>
      <c r="D458" s="203" t="s">
        <v>131</v>
      </c>
      <c r="E458" s="208" t="s">
        <v>21</v>
      </c>
      <c r="F458" s="209" t="s">
        <v>180</v>
      </c>
      <c r="G458" s="207"/>
      <c r="H458" s="208" t="s">
        <v>21</v>
      </c>
      <c r="I458" s="210"/>
      <c r="J458" s="207"/>
      <c r="K458" s="207"/>
      <c r="L458" s="211"/>
      <c r="M458" s="212"/>
      <c r="N458" s="213"/>
      <c r="O458" s="213"/>
      <c r="P458" s="213"/>
      <c r="Q458" s="213"/>
      <c r="R458" s="213"/>
      <c r="S458" s="213"/>
      <c r="T458" s="214"/>
      <c r="AT458" s="215" t="s">
        <v>131</v>
      </c>
      <c r="AU458" s="215" t="s">
        <v>82</v>
      </c>
      <c r="AV458" s="11" t="s">
        <v>80</v>
      </c>
      <c r="AW458" s="11" t="s">
        <v>35</v>
      </c>
      <c r="AX458" s="11" t="s">
        <v>72</v>
      </c>
      <c r="AY458" s="215" t="s">
        <v>120</v>
      </c>
    </row>
    <row r="459" spans="2:65" s="12" customFormat="1" ht="13.5">
      <c r="B459" s="216"/>
      <c r="C459" s="217"/>
      <c r="D459" s="203" t="s">
        <v>131</v>
      </c>
      <c r="E459" s="218" t="s">
        <v>21</v>
      </c>
      <c r="F459" s="219" t="s">
        <v>578</v>
      </c>
      <c r="G459" s="217"/>
      <c r="H459" s="220">
        <v>63.387999999999998</v>
      </c>
      <c r="I459" s="221"/>
      <c r="J459" s="217"/>
      <c r="K459" s="217"/>
      <c r="L459" s="222"/>
      <c r="M459" s="223"/>
      <c r="N459" s="224"/>
      <c r="O459" s="224"/>
      <c r="P459" s="224"/>
      <c r="Q459" s="224"/>
      <c r="R459" s="224"/>
      <c r="S459" s="224"/>
      <c r="T459" s="225"/>
      <c r="AT459" s="226" t="s">
        <v>131</v>
      </c>
      <c r="AU459" s="226" t="s">
        <v>82</v>
      </c>
      <c r="AV459" s="12" t="s">
        <v>82</v>
      </c>
      <c r="AW459" s="12" t="s">
        <v>35</v>
      </c>
      <c r="AX459" s="12" t="s">
        <v>72</v>
      </c>
      <c r="AY459" s="226" t="s">
        <v>120</v>
      </c>
    </row>
    <row r="460" spans="2:65" s="13" customFormat="1" ht="13.5">
      <c r="B460" s="227"/>
      <c r="C460" s="228"/>
      <c r="D460" s="203" t="s">
        <v>131</v>
      </c>
      <c r="E460" s="229" t="s">
        <v>21</v>
      </c>
      <c r="F460" s="230" t="s">
        <v>133</v>
      </c>
      <c r="G460" s="228"/>
      <c r="H460" s="231">
        <v>63.387999999999998</v>
      </c>
      <c r="I460" s="232"/>
      <c r="J460" s="228"/>
      <c r="K460" s="228"/>
      <c r="L460" s="233"/>
      <c r="M460" s="234"/>
      <c r="N460" s="235"/>
      <c r="O460" s="235"/>
      <c r="P460" s="235"/>
      <c r="Q460" s="235"/>
      <c r="R460" s="235"/>
      <c r="S460" s="235"/>
      <c r="T460" s="236"/>
      <c r="AT460" s="237" t="s">
        <v>131</v>
      </c>
      <c r="AU460" s="237" t="s">
        <v>82</v>
      </c>
      <c r="AV460" s="13" t="s">
        <v>134</v>
      </c>
      <c r="AW460" s="13" t="s">
        <v>35</v>
      </c>
      <c r="AX460" s="13" t="s">
        <v>80</v>
      </c>
      <c r="AY460" s="237" t="s">
        <v>120</v>
      </c>
    </row>
    <row r="461" spans="2:65" s="1" customFormat="1" ht="25.5" customHeight="1">
      <c r="B461" s="40"/>
      <c r="C461" s="242" t="s">
        <v>579</v>
      </c>
      <c r="D461" s="242" t="s">
        <v>276</v>
      </c>
      <c r="E461" s="243" t="s">
        <v>580</v>
      </c>
      <c r="F461" s="244" t="s">
        <v>581</v>
      </c>
      <c r="G461" s="245" t="s">
        <v>177</v>
      </c>
      <c r="H461" s="246">
        <v>69.727000000000004</v>
      </c>
      <c r="I461" s="247"/>
      <c r="J461" s="248">
        <f>ROUND(I461*H461,2)</f>
        <v>0</v>
      </c>
      <c r="K461" s="244" t="s">
        <v>127</v>
      </c>
      <c r="L461" s="249"/>
      <c r="M461" s="250" t="s">
        <v>21</v>
      </c>
      <c r="N461" s="251" t="s">
        <v>43</v>
      </c>
      <c r="O461" s="41"/>
      <c r="P461" s="200">
        <f>O461*H461</f>
        <v>0</v>
      </c>
      <c r="Q461" s="200">
        <v>8.0000000000000002E-3</v>
      </c>
      <c r="R461" s="200">
        <f>Q461*H461</f>
        <v>0.55781600000000009</v>
      </c>
      <c r="S461" s="200">
        <v>0</v>
      </c>
      <c r="T461" s="201">
        <f>S461*H461</f>
        <v>0</v>
      </c>
      <c r="AR461" s="23" t="s">
        <v>388</v>
      </c>
      <c r="AT461" s="23" t="s">
        <v>276</v>
      </c>
      <c r="AU461" s="23" t="s">
        <v>82</v>
      </c>
      <c r="AY461" s="23" t="s">
        <v>120</v>
      </c>
      <c r="BE461" s="202">
        <f>IF(N461="základní",J461,0)</f>
        <v>0</v>
      </c>
      <c r="BF461" s="202">
        <f>IF(N461="snížená",J461,0)</f>
        <v>0</v>
      </c>
      <c r="BG461" s="202">
        <f>IF(N461="zákl. přenesená",J461,0)</f>
        <v>0</v>
      </c>
      <c r="BH461" s="202">
        <f>IF(N461="sníž. přenesená",J461,0)</f>
        <v>0</v>
      </c>
      <c r="BI461" s="202">
        <f>IF(N461="nulová",J461,0)</f>
        <v>0</v>
      </c>
      <c r="BJ461" s="23" t="s">
        <v>80</v>
      </c>
      <c r="BK461" s="202">
        <f>ROUND(I461*H461,2)</f>
        <v>0</v>
      </c>
      <c r="BL461" s="23" t="s">
        <v>275</v>
      </c>
      <c r="BM461" s="23" t="s">
        <v>582</v>
      </c>
    </row>
    <row r="462" spans="2:65" s="1" customFormat="1" ht="13.5">
      <c r="B462" s="40"/>
      <c r="C462" s="62"/>
      <c r="D462" s="203" t="s">
        <v>130</v>
      </c>
      <c r="E462" s="62"/>
      <c r="F462" s="204" t="s">
        <v>581</v>
      </c>
      <c r="G462" s="62"/>
      <c r="H462" s="62"/>
      <c r="I462" s="162"/>
      <c r="J462" s="62"/>
      <c r="K462" s="62"/>
      <c r="L462" s="60"/>
      <c r="M462" s="205"/>
      <c r="N462" s="41"/>
      <c r="O462" s="41"/>
      <c r="P462" s="41"/>
      <c r="Q462" s="41"/>
      <c r="R462" s="41"/>
      <c r="S462" s="41"/>
      <c r="T462" s="77"/>
      <c r="AT462" s="23" t="s">
        <v>130</v>
      </c>
      <c r="AU462" s="23" t="s">
        <v>82</v>
      </c>
    </row>
    <row r="463" spans="2:65" s="11" customFormat="1" ht="13.5">
      <c r="B463" s="206"/>
      <c r="C463" s="207"/>
      <c r="D463" s="203" t="s">
        <v>131</v>
      </c>
      <c r="E463" s="208" t="s">
        <v>21</v>
      </c>
      <c r="F463" s="209" t="s">
        <v>180</v>
      </c>
      <c r="G463" s="207"/>
      <c r="H463" s="208" t="s">
        <v>21</v>
      </c>
      <c r="I463" s="210"/>
      <c r="J463" s="207"/>
      <c r="K463" s="207"/>
      <c r="L463" s="211"/>
      <c r="M463" s="212"/>
      <c r="N463" s="213"/>
      <c r="O463" s="213"/>
      <c r="P463" s="213"/>
      <c r="Q463" s="213"/>
      <c r="R463" s="213"/>
      <c r="S463" s="213"/>
      <c r="T463" s="214"/>
      <c r="AT463" s="215" t="s">
        <v>131</v>
      </c>
      <c r="AU463" s="215" t="s">
        <v>82</v>
      </c>
      <c r="AV463" s="11" t="s">
        <v>80</v>
      </c>
      <c r="AW463" s="11" t="s">
        <v>35</v>
      </c>
      <c r="AX463" s="11" t="s">
        <v>72</v>
      </c>
      <c r="AY463" s="215" t="s">
        <v>120</v>
      </c>
    </row>
    <row r="464" spans="2:65" s="12" customFormat="1" ht="13.5">
      <c r="B464" s="216"/>
      <c r="C464" s="217"/>
      <c r="D464" s="203" t="s">
        <v>131</v>
      </c>
      <c r="E464" s="218" t="s">
        <v>21</v>
      </c>
      <c r="F464" s="219" t="s">
        <v>583</v>
      </c>
      <c r="G464" s="217"/>
      <c r="H464" s="220">
        <v>69.727000000000004</v>
      </c>
      <c r="I464" s="221"/>
      <c r="J464" s="217"/>
      <c r="K464" s="217"/>
      <c r="L464" s="222"/>
      <c r="M464" s="223"/>
      <c r="N464" s="224"/>
      <c r="O464" s="224"/>
      <c r="P464" s="224"/>
      <c r="Q464" s="224"/>
      <c r="R464" s="224"/>
      <c r="S464" s="224"/>
      <c r="T464" s="225"/>
      <c r="AT464" s="226" t="s">
        <v>131</v>
      </c>
      <c r="AU464" s="226" t="s">
        <v>82</v>
      </c>
      <c r="AV464" s="12" t="s">
        <v>82</v>
      </c>
      <c r="AW464" s="12" t="s">
        <v>35</v>
      </c>
      <c r="AX464" s="12" t="s">
        <v>72</v>
      </c>
      <c r="AY464" s="226" t="s">
        <v>120</v>
      </c>
    </row>
    <row r="465" spans="2:65" s="13" customFormat="1" ht="13.5">
      <c r="B465" s="227"/>
      <c r="C465" s="228"/>
      <c r="D465" s="203" t="s">
        <v>131</v>
      </c>
      <c r="E465" s="229" t="s">
        <v>21</v>
      </c>
      <c r="F465" s="230" t="s">
        <v>133</v>
      </c>
      <c r="G465" s="228"/>
      <c r="H465" s="231">
        <v>69.727000000000004</v>
      </c>
      <c r="I465" s="232"/>
      <c r="J465" s="228"/>
      <c r="K465" s="228"/>
      <c r="L465" s="233"/>
      <c r="M465" s="234"/>
      <c r="N465" s="235"/>
      <c r="O465" s="235"/>
      <c r="P465" s="235"/>
      <c r="Q465" s="235"/>
      <c r="R465" s="235"/>
      <c r="S465" s="235"/>
      <c r="T465" s="236"/>
      <c r="AT465" s="237" t="s">
        <v>131</v>
      </c>
      <c r="AU465" s="237" t="s">
        <v>82</v>
      </c>
      <c r="AV465" s="13" t="s">
        <v>134</v>
      </c>
      <c r="AW465" s="13" t="s">
        <v>35</v>
      </c>
      <c r="AX465" s="13" t="s">
        <v>80</v>
      </c>
      <c r="AY465" s="237" t="s">
        <v>120</v>
      </c>
    </row>
    <row r="466" spans="2:65" s="1" customFormat="1" ht="16.5" customHeight="1">
      <c r="B466" s="40"/>
      <c r="C466" s="191" t="s">
        <v>584</v>
      </c>
      <c r="D466" s="191" t="s">
        <v>123</v>
      </c>
      <c r="E466" s="192" t="s">
        <v>585</v>
      </c>
      <c r="F466" s="193" t="s">
        <v>586</v>
      </c>
      <c r="G466" s="194" t="s">
        <v>398</v>
      </c>
      <c r="H466" s="195">
        <v>0.56100000000000005</v>
      </c>
      <c r="I466" s="196"/>
      <c r="J466" s="197">
        <f>ROUND(I466*H466,2)</f>
        <v>0</v>
      </c>
      <c r="K466" s="193" t="s">
        <v>127</v>
      </c>
      <c r="L466" s="60"/>
      <c r="M466" s="198" t="s">
        <v>21</v>
      </c>
      <c r="N466" s="199" t="s">
        <v>43</v>
      </c>
      <c r="O466" s="41"/>
      <c r="P466" s="200">
        <f>O466*H466</f>
        <v>0</v>
      </c>
      <c r="Q466" s="200">
        <v>0</v>
      </c>
      <c r="R466" s="200">
        <f>Q466*H466</f>
        <v>0</v>
      </c>
      <c r="S466" s="200">
        <v>0</v>
      </c>
      <c r="T466" s="201">
        <f>S466*H466</f>
        <v>0</v>
      </c>
      <c r="AR466" s="23" t="s">
        <v>275</v>
      </c>
      <c r="AT466" s="23" t="s">
        <v>123</v>
      </c>
      <c r="AU466" s="23" t="s">
        <v>82</v>
      </c>
      <c r="AY466" s="23" t="s">
        <v>120</v>
      </c>
      <c r="BE466" s="202">
        <f>IF(N466="základní",J466,0)</f>
        <v>0</v>
      </c>
      <c r="BF466" s="202">
        <f>IF(N466="snížená",J466,0)</f>
        <v>0</v>
      </c>
      <c r="BG466" s="202">
        <f>IF(N466="zákl. přenesená",J466,0)</f>
        <v>0</v>
      </c>
      <c r="BH466" s="202">
        <f>IF(N466="sníž. přenesená",J466,0)</f>
        <v>0</v>
      </c>
      <c r="BI466" s="202">
        <f>IF(N466="nulová",J466,0)</f>
        <v>0</v>
      </c>
      <c r="BJ466" s="23" t="s">
        <v>80</v>
      </c>
      <c r="BK466" s="202">
        <f>ROUND(I466*H466,2)</f>
        <v>0</v>
      </c>
      <c r="BL466" s="23" t="s">
        <v>275</v>
      </c>
      <c r="BM466" s="23" t="s">
        <v>587</v>
      </c>
    </row>
    <row r="467" spans="2:65" s="1" customFormat="1" ht="27">
      <c r="B467" s="40"/>
      <c r="C467" s="62"/>
      <c r="D467" s="203" t="s">
        <v>130</v>
      </c>
      <c r="E467" s="62"/>
      <c r="F467" s="204" t="s">
        <v>588</v>
      </c>
      <c r="G467" s="62"/>
      <c r="H467" s="62"/>
      <c r="I467" s="162"/>
      <c r="J467" s="62"/>
      <c r="K467" s="62"/>
      <c r="L467" s="60"/>
      <c r="M467" s="205"/>
      <c r="N467" s="41"/>
      <c r="O467" s="41"/>
      <c r="P467" s="41"/>
      <c r="Q467" s="41"/>
      <c r="R467" s="41"/>
      <c r="S467" s="41"/>
      <c r="T467" s="77"/>
      <c r="AT467" s="23" t="s">
        <v>130</v>
      </c>
      <c r="AU467" s="23" t="s">
        <v>82</v>
      </c>
    </row>
    <row r="468" spans="2:65" s="1" customFormat="1" ht="121.5">
      <c r="B468" s="40"/>
      <c r="C468" s="62"/>
      <c r="D468" s="203" t="s">
        <v>213</v>
      </c>
      <c r="E468" s="62"/>
      <c r="F468" s="241" t="s">
        <v>589</v>
      </c>
      <c r="G468" s="62"/>
      <c r="H468" s="62"/>
      <c r="I468" s="162"/>
      <c r="J468" s="62"/>
      <c r="K468" s="62"/>
      <c r="L468" s="60"/>
      <c r="M468" s="205"/>
      <c r="N468" s="41"/>
      <c r="O468" s="41"/>
      <c r="P468" s="41"/>
      <c r="Q468" s="41"/>
      <c r="R468" s="41"/>
      <c r="S468" s="41"/>
      <c r="T468" s="77"/>
      <c r="AT468" s="23" t="s">
        <v>213</v>
      </c>
      <c r="AU468" s="23" t="s">
        <v>82</v>
      </c>
    </row>
    <row r="469" spans="2:65" s="1" customFormat="1" ht="16.5" customHeight="1">
      <c r="B469" s="40"/>
      <c r="C469" s="191" t="s">
        <v>590</v>
      </c>
      <c r="D469" s="191" t="s">
        <v>123</v>
      </c>
      <c r="E469" s="192" t="s">
        <v>591</v>
      </c>
      <c r="F469" s="193" t="s">
        <v>592</v>
      </c>
      <c r="G469" s="194" t="s">
        <v>398</v>
      </c>
      <c r="H469" s="195">
        <v>0.56100000000000005</v>
      </c>
      <c r="I469" s="196"/>
      <c r="J469" s="197">
        <f>ROUND(I469*H469,2)</f>
        <v>0</v>
      </c>
      <c r="K469" s="193" t="s">
        <v>127</v>
      </c>
      <c r="L469" s="60"/>
      <c r="M469" s="198" t="s">
        <v>21</v>
      </c>
      <c r="N469" s="199" t="s">
        <v>43</v>
      </c>
      <c r="O469" s="41"/>
      <c r="P469" s="200">
        <f>O469*H469</f>
        <v>0</v>
      </c>
      <c r="Q469" s="200">
        <v>0</v>
      </c>
      <c r="R469" s="200">
        <f>Q469*H469</f>
        <v>0</v>
      </c>
      <c r="S469" s="200">
        <v>0</v>
      </c>
      <c r="T469" s="201">
        <f>S469*H469</f>
        <v>0</v>
      </c>
      <c r="AR469" s="23" t="s">
        <v>275</v>
      </c>
      <c r="AT469" s="23" t="s">
        <v>123</v>
      </c>
      <c r="AU469" s="23" t="s">
        <v>82</v>
      </c>
      <c r="AY469" s="23" t="s">
        <v>120</v>
      </c>
      <c r="BE469" s="202">
        <f>IF(N469="základní",J469,0)</f>
        <v>0</v>
      </c>
      <c r="BF469" s="202">
        <f>IF(N469="snížená",J469,0)</f>
        <v>0</v>
      </c>
      <c r="BG469" s="202">
        <f>IF(N469="zákl. přenesená",J469,0)</f>
        <v>0</v>
      </c>
      <c r="BH469" s="202">
        <f>IF(N469="sníž. přenesená",J469,0)</f>
        <v>0</v>
      </c>
      <c r="BI469" s="202">
        <f>IF(N469="nulová",J469,0)</f>
        <v>0</v>
      </c>
      <c r="BJ469" s="23" t="s">
        <v>80</v>
      </c>
      <c r="BK469" s="202">
        <f>ROUND(I469*H469,2)</f>
        <v>0</v>
      </c>
      <c r="BL469" s="23" t="s">
        <v>275</v>
      </c>
      <c r="BM469" s="23" t="s">
        <v>593</v>
      </c>
    </row>
    <row r="470" spans="2:65" s="1" customFormat="1" ht="27">
      <c r="B470" s="40"/>
      <c r="C470" s="62"/>
      <c r="D470" s="203" t="s">
        <v>130</v>
      </c>
      <c r="E470" s="62"/>
      <c r="F470" s="204" t="s">
        <v>594</v>
      </c>
      <c r="G470" s="62"/>
      <c r="H470" s="62"/>
      <c r="I470" s="162"/>
      <c r="J470" s="62"/>
      <c r="K470" s="62"/>
      <c r="L470" s="60"/>
      <c r="M470" s="205"/>
      <c r="N470" s="41"/>
      <c r="O470" s="41"/>
      <c r="P470" s="41"/>
      <c r="Q470" s="41"/>
      <c r="R470" s="41"/>
      <c r="S470" s="41"/>
      <c r="T470" s="77"/>
      <c r="AT470" s="23" t="s">
        <v>130</v>
      </c>
      <c r="AU470" s="23" t="s">
        <v>82</v>
      </c>
    </row>
    <row r="471" spans="2:65" s="1" customFormat="1" ht="121.5">
      <c r="B471" s="40"/>
      <c r="C471" s="62"/>
      <c r="D471" s="203" t="s">
        <v>213</v>
      </c>
      <c r="E471" s="62"/>
      <c r="F471" s="241" t="s">
        <v>589</v>
      </c>
      <c r="G471" s="62"/>
      <c r="H471" s="62"/>
      <c r="I471" s="162"/>
      <c r="J471" s="62"/>
      <c r="K471" s="62"/>
      <c r="L471" s="60"/>
      <c r="M471" s="205"/>
      <c r="N471" s="41"/>
      <c r="O471" s="41"/>
      <c r="P471" s="41"/>
      <c r="Q471" s="41"/>
      <c r="R471" s="41"/>
      <c r="S471" s="41"/>
      <c r="T471" s="77"/>
      <c r="AT471" s="23" t="s">
        <v>213</v>
      </c>
      <c r="AU471" s="23" t="s">
        <v>82</v>
      </c>
    </row>
    <row r="472" spans="2:65" s="10" customFormat="1" ht="29.85" customHeight="1">
      <c r="B472" s="175"/>
      <c r="C472" s="176"/>
      <c r="D472" s="177" t="s">
        <v>71</v>
      </c>
      <c r="E472" s="189" t="s">
        <v>595</v>
      </c>
      <c r="F472" s="189" t="s">
        <v>596</v>
      </c>
      <c r="G472" s="176"/>
      <c r="H472" s="176"/>
      <c r="I472" s="179"/>
      <c r="J472" s="190">
        <f>BK472</f>
        <v>39559.85</v>
      </c>
      <c r="K472" s="176"/>
      <c r="L472" s="181"/>
      <c r="M472" s="182"/>
      <c r="N472" s="183"/>
      <c r="O472" s="183"/>
      <c r="P472" s="184">
        <f>SUM(P473:P507)</f>
        <v>0</v>
      </c>
      <c r="Q472" s="183"/>
      <c r="R472" s="184">
        <f>SUM(R473:R507)</f>
        <v>12.475815160000002</v>
      </c>
      <c r="S472" s="183"/>
      <c r="T472" s="185">
        <f>SUM(T473:T507)</f>
        <v>0</v>
      </c>
      <c r="AR472" s="186" t="s">
        <v>82</v>
      </c>
      <c r="AT472" s="187" t="s">
        <v>71</v>
      </c>
      <c r="AU472" s="187" t="s">
        <v>80</v>
      </c>
      <c r="AY472" s="186" t="s">
        <v>120</v>
      </c>
      <c r="BK472" s="188">
        <f>SUM(BK473:BK507)</f>
        <v>39559.85</v>
      </c>
    </row>
    <row r="473" spans="2:65" s="1" customFormat="1" ht="25.5" customHeight="1">
      <c r="B473" s="40"/>
      <c r="C473" s="191" t="s">
        <v>597</v>
      </c>
      <c r="D473" s="191" t="s">
        <v>123</v>
      </c>
      <c r="E473" s="192" t="s">
        <v>598</v>
      </c>
      <c r="F473" s="193" t="s">
        <v>599</v>
      </c>
      <c r="G473" s="194" t="s">
        <v>177</v>
      </c>
      <c r="H473" s="195">
        <v>65.388000000000005</v>
      </c>
      <c r="I473" s="196"/>
      <c r="J473" s="197">
        <f>ROUND(I473*H473,2)</f>
        <v>0</v>
      </c>
      <c r="K473" s="193" t="s">
        <v>127</v>
      </c>
      <c r="L473" s="60"/>
      <c r="M473" s="198" t="s">
        <v>21</v>
      </c>
      <c r="N473" s="199" t="s">
        <v>43</v>
      </c>
      <c r="O473" s="41"/>
      <c r="P473" s="200">
        <f>O473*H473</f>
        <v>0</v>
      </c>
      <c r="Q473" s="200">
        <v>3.9199999999999999E-3</v>
      </c>
      <c r="R473" s="200">
        <f>Q473*H473</f>
        <v>0.25632095999999999</v>
      </c>
      <c r="S473" s="200">
        <v>0</v>
      </c>
      <c r="T473" s="201">
        <f>S473*H473</f>
        <v>0</v>
      </c>
      <c r="AR473" s="23" t="s">
        <v>275</v>
      </c>
      <c r="AT473" s="23" t="s">
        <v>123</v>
      </c>
      <c r="AU473" s="23" t="s">
        <v>82</v>
      </c>
      <c r="AY473" s="23" t="s">
        <v>120</v>
      </c>
      <c r="BE473" s="202">
        <f>IF(N473="základní",J473,0)</f>
        <v>0</v>
      </c>
      <c r="BF473" s="202">
        <f>IF(N473="snížená",J473,0)</f>
        <v>0</v>
      </c>
      <c r="BG473" s="202">
        <f>IF(N473="zákl. přenesená",J473,0)</f>
        <v>0</v>
      </c>
      <c r="BH473" s="202">
        <f>IF(N473="sníž. přenesená",J473,0)</f>
        <v>0</v>
      </c>
      <c r="BI473" s="202">
        <f>IF(N473="nulová",J473,0)</f>
        <v>0</v>
      </c>
      <c r="BJ473" s="23" t="s">
        <v>80</v>
      </c>
      <c r="BK473" s="202">
        <f>ROUND(I473*H473,2)</f>
        <v>0</v>
      </c>
      <c r="BL473" s="23" t="s">
        <v>275</v>
      </c>
      <c r="BM473" s="23" t="s">
        <v>600</v>
      </c>
    </row>
    <row r="474" spans="2:65" s="1" customFormat="1" ht="27">
      <c r="B474" s="40"/>
      <c r="C474" s="62"/>
      <c r="D474" s="203" t="s">
        <v>130</v>
      </c>
      <c r="E474" s="62"/>
      <c r="F474" s="204" t="s">
        <v>601</v>
      </c>
      <c r="G474" s="62"/>
      <c r="H474" s="62"/>
      <c r="I474" s="162"/>
      <c r="J474" s="62"/>
      <c r="K474" s="62"/>
      <c r="L474" s="60"/>
      <c r="M474" s="205"/>
      <c r="N474" s="41"/>
      <c r="O474" s="41"/>
      <c r="P474" s="41"/>
      <c r="Q474" s="41"/>
      <c r="R474" s="41"/>
      <c r="S474" s="41"/>
      <c r="T474" s="77"/>
      <c r="AT474" s="23" t="s">
        <v>130</v>
      </c>
      <c r="AU474" s="23" t="s">
        <v>82</v>
      </c>
    </row>
    <row r="475" spans="2:65" s="11" customFormat="1" ht="13.5">
      <c r="B475" s="206"/>
      <c r="C475" s="207"/>
      <c r="D475" s="203" t="s">
        <v>131</v>
      </c>
      <c r="E475" s="208" t="s">
        <v>21</v>
      </c>
      <c r="F475" s="209" t="s">
        <v>180</v>
      </c>
      <c r="G475" s="207"/>
      <c r="H475" s="208" t="s">
        <v>21</v>
      </c>
      <c r="I475" s="210"/>
      <c r="J475" s="207"/>
      <c r="K475" s="207"/>
      <c r="L475" s="211"/>
      <c r="M475" s="212"/>
      <c r="N475" s="213"/>
      <c r="O475" s="213"/>
      <c r="P475" s="213"/>
      <c r="Q475" s="213"/>
      <c r="R475" s="213"/>
      <c r="S475" s="213"/>
      <c r="T475" s="214"/>
      <c r="AT475" s="215" t="s">
        <v>131</v>
      </c>
      <c r="AU475" s="215" t="s">
        <v>82</v>
      </c>
      <c r="AV475" s="11" t="s">
        <v>80</v>
      </c>
      <c r="AW475" s="11" t="s">
        <v>35</v>
      </c>
      <c r="AX475" s="11" t="s">
        <v>72</v>
      </c>
      <c r="AY475" s="215" t="s">
        <v>120</v>
      </c>
    </row>
    <row r="476" spans="2:65" s="12" customFormat="1" ht="40.5">
      <c r="B476" s="216"/>
      <c r="C476" s="217"/>
      <c r="D476" s="203" t="s">
        <v>131</v>
      </c>
      <c r="E476" s="218" t="s">
        <v>21</v>
      </c>
      <c r="F476" s="219" t="s">
        <v>602</v>
      </c>
      <c r="G476" s="217"/>
      <c r="H476" s="220">
        <v>65.388000000000005</v>
      </c>
      <c r="I476" s="221"/>
      <c r="J476" s="217"/>
      <c r="K476" s="217"/>
      <c r="L476" s="222"/>
      <c r="M476" s="223"/>
      <c r="N476" s="224"/>
      <c r="O476" s="224"/>
      <c r="P476" s="224"/>
      <c r="Q476" s="224"/>
      <c r="R476" s="224"/>
      <c r="S476" s="224"/>
      <c r="T476" s="225"/>
      <c r="AT476" s="226" t="s">
        <v>131</v>
      </c>
      <c r="AU476" s="226" t="s">
        <v>82</v>
      </c>
      <c r="AV476" s="12" t="s">
        <v>82</v>
      </c>
      <c r="AW476" s="12" t="s">
        <v>35</v>
      </c>
      <c r="AX476" s="12" t="s">
        <v>72</v>
      </c>
      <c r="AY476" s="226" t="s">
        <v>120</v>
      </c>
    </row>
    <row r="477" spans="2:65" s="13" customFormat="1" ht="13.5">
      <c r="B477" s="227"/>
      <c r="C477" s="228"/>
      <c r="D477" s="203" t="s">
        <v>131</v>
      </c>
      <c r="E477" s="229" t="s">
        <v>21</v>
      </c>
      <c r="F477" s="230" t="s">
        <v>133</v>
      </c>
      <c r="G477" s="228"/>
      <c r="H477" s="231">
        <v>65.388000000000005</v>
      </c>
      <c r="I477" s="232"/>
      <c r="J477" s="228"/>
      <c r="K477" s="228"/>
      <c r="L477" s="233"/>
      <c r="M477" s="234"/>
      <c r="N477" s="235"/>
      <c r="O477" s="235"/>
      <c r="P477" s="235"/>
      <c r="Q477" s="235"/>
      <c r="R477" s="235"/>
      <c r="S477" s="235"/>
      <c r="T477" s="236"/>
      <c r="AT477" s="237" t="s">
        <v>131</v>
      </c>
      <c r="AU477" s="237" t="s">
        <v>82</v>
      </c>
      <c r="AV477" s="13" t="s">
        <v>134</v>
      </c>
      <c r="AW477" s="13" t="s">
        <v>35</v>
      </c>
      <c r="AX477" s="13" t="s">
        <v>80</v>
      </c>
      <c r="AY477" s="237" t="s">
        <v>120</v>
      </c>
    </row>
    <row r="478" spans="2:65" s="1" customFormat="1" ht="25.5" customHeight="1">
      <c r="B478" s="40"/>
      <c r="C478" s="242" t="s">
        <v>603</v>
      </c>
      <c r="D478" s="242" t="s">
        <v>276</v>
      </c>
      <c r="E478" s="243" t="s">
        <v>604</v>
      </c>
      <c r="F478" s="244" t="s">
        <v>605</v>
      </c>
      <c r="G478" s="245" t="s">
        <v>177</v>
      </c>
      <c r="H478" s="246">
        <v>71.927000000000007</v>
      </c>
      <c r="I478" s="247">
        <v>550</v>
      </c>
      <c r="J478" s="248">
        <f>ROUND(I478*H478,2)</f>
        <v>39559.85</v>
      </c>
      <c r="K478" s="244" t="s">
        <v>127</v>
      </c>
      <c r="L478" s="249"/>
      <c r="M478" s="250" t="s">
        <v>21</v>
      </c>
      <c r="N478" s="251" t="s">
        <v>43</v>
      </c>
      <c r="O478" s="41"/>
      <c r="P478" s="200">
        <f>O478*H478</f>
        <v>0</v>
      </c>
      <c r="Q478" s="200">
        <v>0.1694</v>
      </c>
      <c r="R478" s="200">
        <f>Q478*H478</f>
        <v>12.184433800000001</v>
      </c>
      <c r="S478" s="200">
        <v>0</v>
      </c>
      <c r="T478" s="201">
        <f>S478*H478</f>
        <v>0</v>
      </c>
      <c r="AR478" s="23" t="s">
        <v>388</v>
      </c>
      <c r="AT478" s="23" t="s">
        <v>276</v>
      </c>
      <c r="AU478" s="23" t="s">
        <v>82</v>
      </c>
      <c r="AY478" s="23" t="s">
        <v>120</v>
      </c>
      <c r="BE478" s="202">
        <f>IF(N478="základní",J478,0)</f>
        <v>39559.85</v>
      </c>
      <c r="BF478" s="202">
        <f>IF(N478="snížená",J478,0)</f>
        <v>0</v>
      </c>
      <c r="BG478" s="202">
        <f>IF(N478="zákl. přenesená",J478,0)</f>
        <v>0</v>
      </c>
      <c r="BH478" s="202">
        <f>IF(N478="sníž. přenesená",J478,0)</f>
        <v>0</v>
      </c>
      <c r="BI478" s="202">
        <f>IF(N478="nulová",J478,0)</f>
        <v>0</v>
      </c>
      <c r="BJ478" s="23" t="s">
        <v>80</v>
      </c>
      <c r="BK478" s="202">
        <f>ROUND(I478*H478,2)</f>
        <v>39559.85</v>
      </c>
      <c r="BL478" s="23" t="s">
        <v>275</v>
      </c>
      <c r="BM478" s="23" t="s">
        <v>606</v>
      </c>
    </row>
    <row r="479" spans="2:65" s="1" customFormat="1" ht="13.5">
      <c r="B479" s="40"/>
      <c r="C479" s="62"/>
      <c r="D479" s="203" t="s">
        <v>130</v>
      </c>
      <c r="E479" s="62"/>
      <c r="F479" s="204" t="s">
        <v>605</v>
      </c>
      <c r="G479" s="62"/>
      <c r="H479" s="62"/>
      <c r="I479" s="162"/>
      <c r="J479" s="62"/>
      <c r="K479" s="62"/>
      <c r="L479" s="60"/>
      <c r="M479" s="205"/>
      <c r="N479" s="41"/>
      <c r="O479" s="41"/>
      <c r="P479" s="41"/>
      <c r="Q479" s="41"/>
      <c r="R479" s="41"/>
      <c r="S479" s="41"/>
      <c r="T479" s="77"/>
      <c r="AT479" s="23" t="s">
        <v>130</v>
      </c>
      <c r="AU479" s="23" t="s">
        <v>82</v>
      </c>
    </row>
    <row r="480" spans="2:65" s="12" customFormat="1" ht="13.5">
      <c r="B480" s="216"/>
      <c r="C480" s="217"/>
      <c r="D480" s="203" t="s">
        <v>131</v>
      </c>
      <c r="E480" s="218" t="s">
        <v>21</v>
      </c>
      <c r="F480" s="219" t="s">
        <v>607</v>
      </c>
      <c r="G480" s="217"/>
      <c r="H480" s="220">
        <v>71.927000000000007</v>
      </c>
      <c r="I480" s="221"/>
      <c r="J480" s="217"/>
      <c r="K480" s="217"/>
      <c r="L480" s="222"/>
      <c r="M480" s="223"/>
      <c r="N480" s="224"/>
      <c r="O480" s="224"/>
      <c r="P480" s="224"/>
      <c r="Q480" s="224"/>
      <c r="R480" s="224"/>
      <c r="S480" s="224"/>
      <c r="T480" s="225"/>
      <c r="AT480" s="226" t="s">
        <v>131</v>
      </c>
      <c r="AU480" s="226" t="s">
        <v>82</v>
      </c>
      <c r="AV480" s="12" t="s">
        <v>82</v>
      </c>
      <c r="AW480" s="12" t="s">
        <v>35</v>
      </c>
      <c r="AX480" s="12" t="s">
        <v>72</v>
      </c>
      <c r="AY480" s="226" t="s">
        <v>120</v>
      </c>
    </row>
    <row r="481" spans="2:65" s="13" customFormat="1" ht="13.5">
      <c r="B481" s="227"/>
      <c r="C481" s="228"/>
      <c r="D481" s="203" t="s">
        <v>131</v>
      </c>
      <c r="E481" s="229" t="s">
        <v>21</v>
      </c>
      <c r="F481" s="230" t="s">
        <v>133</v>
      </c>
      <c r="G481" s="228"/>
      <c r="H481" s="231">
        <v>71.927000000000007</v>
      </c>
      <c r="I481" s="232"/>
      <c r="J481" s="228"/>
      <c r="K481" s="228"/>
      <c r="L481" s="233"/>
      <c r="M481" s="234"/>
      <c r="N481" s="235"/>
      <c r="O481" s="235"/>
      <c r="P481" s="235"/>
      <c r="Q481" s="235"/>
      <c r="R481" s="235"/>
      <c r="S481" s="235"/>
      <c r="T481" s="236"/>
      <c r="AT481" s="237" t="s">
        <v>131</v>
      </c>
      <c r="AU481" s="237" t="s">
        <v>82</v>
      </c>
      <c r="AV481" s="13" t="s">
        <v>134</v>
      </c>
      <c r="AW481" s="13" t="s">
        <v>35</v>
      </c>
      <c r="AX481" s="13" t="s">
        <v>80</v>
      </c>
      <c r="AY481" s="237" t="s">
        <v>120</v>
      </c>
    </row>
    <row r="482" spans="2:65" s="1" customFormat="1" ht="16.5" customHeight="1">
      <c r="B482" s="40"/>
      <c r="C482" s="191" t="s">
        <v>608</v>
      </c>
      <c r="D482" s="191" t="s">
        <v>123</v>
      </c>
      <c r="E482" s="192" t="s">
        <v>609</v>
      </c>
      <c r="F482" s="193" t="s">
        <v>610</v>
      </c>
      <c r="G482" s="194" t="s">
        <v>177</v>
      </c>
      <c r="H482" s="195">
        <v>65.388000000000005</v>
      </c>
      <c r="I482" s="196"/>
      <c r="J482" s="197">
        <f>ROUND(I482*H482,2)</f>
        <v>0</v>
      </c>
      <c r="K482" s="193" t="s">
        <v>127</v>
      </c>
      <c r="L482" s="60"/>
      <c r="M482" s="198" t="s">
        <v>21</v>
      </c>
      <c r="N482" s="199" t="s">
        <v>43</v>
      </c>
      <c r="O482" s="41"/>
      <c r="P482" s="200">
        <f>O482*H482</f>
        <v>0</v>
      </c>
      <c r="Q482" s="200">
        <v>0</v>
      </c>
      <c r="R482" s="200">
        <f>Q482*H482</f>
        <v>0</v>
      </c>
      <c r="S482" s="200">
        <v>0</v>
      </c>
      <c r="T482" s="201">
        <f>S482*H482</f>
        <v>0</v>
      </c>
      <c r="AR482" s="23" t="s">
        <v>275</v>
      </c>
      <c r="AT482" s="23" t="s">
        <v>123</v>
      </c>
      <c r="AU482" s="23" t="s">
        <v>82</v>
      </c>
      <c r="AY482" s="23" t="s">
        <v>120</v>
      </c>
      <c r="BE482" s="202">
        <f>IF(N482="základní",J482,0)</f>
        <v>0</v>
      </c>
      <c r="BF482" s="202">
        <f>IF(N482="snížená",J482,0)</f>
        <v>0</v>
      </c>
      <c r="BG482" s="202">
        <f>IF(N482="zákl. přenesená",J482,0)</f>
        <v>0</v>
      </c>
      <c r="BH482" s="202">
        <f>IF(N482="sníž. přenesená",J482,0)</f>
        <v>0</v>
      </c>
      <c r="BI482" s="202">
        <f>IF(N482="nulová",J482,0)</f>
        <v>0</v>
      </c>
      <c r="BJ482" s="23" t="s">
        <v>80</v>
      </c>
      <c r="BK482" s="202">
        <f>ROUND(I482*H482,2)</f>
        <v>0</v>
      </c>
      <c r="BL482" s="23" t="s">
        <v>275</v>
      </c>
      <c r="BM482" s="23" t="s">
        <v>611</v>
      </c>
    </row>
    <row r="483" spans="2:65" s="1" customFormat="1" ht="13.5">
      <c r="B483" s="40"/>
      <c r="C483" s="62"/>
      <c r="D483" s="203" t="s">
        <v>130</v>
      </c>
      <c r="E483" s="62"/>
      <c r="F483" s="204" t="s">
        <v>612</v>
      </c>
      <c r="G483" s="62"/>
      <c r="H483" s="62"/>
      <c r="I483" s="162"/>
      <c r="J483" s="62"/>
      <c r="K483" s="62"/>
      <c r="L483" s="60"/>
      <c r="M483" s="205"/>
      <c r="N483" s="41"/>
      <c r="O483" s="41"/>
      <c r="P483" s="41"/>
      <c r="Q483" s="41"/>
      <c r="R483" s="41"/>
      <c r="S483" s="41"/>
      <c r="T483" s="77"/>
      <c r="AT483" s="23" t="s">
        <v>130</v>
      </c>
      <c r="AU483" s="23" t="s">
        <v>82</v>
      </c>
    </row>
    <row r="484" spans="2:65" s="12" customFormat="1" ht="13.5">
      <c r="B484" s="216"/>
      <c r="C484" s="217"/>
      <c r="D484" s="203" t="s">
        <v>131</v>
      </c>
      <c r="E484" s="218" t="s">
        <v>21</v>
      </c>
      <c r="F484" s="219" t="s">
        <v>266</v>
      </c>
      <c r="G484" s="217"/>
      <c r="H484" s="220">
        <v>65.388000000000005</v>
      </c>
      <c r="I484" s="221"/>
      <c r="J484" s="217"/>
      <c r="K484" s="217"/>
      <c r="L484" s="222"/>
      <c r="M484" s="223"/>
      <c r="N484" s="224"/>
      <c r="O484" s="224"/>
      <c r="P484" s="224"/>
      <c r="Q484" s="224"/>
      <c r="R484" s="224"/>
      <c r="S484" s="224"/>
      <c r="T484" s="225"/>
      <c r="AT484" s="226" t="s">
        <v>131</v>
      </c>
      <c r="AU484" s="226" t="s">
        <v>82</v>
      </c>
      <c r="AV484" s="12" t="s">
        <v>82</v>
      </c>
      <c r="AW484" s="12" t="s">
        <v>35</v>
      </c>
      <c r="AX484" s="12" t="s">
        <v>72</v>
      </c>
      <c r="AY484" s="226" t="s">
        <v>120</v>
      </c>
    </row>
    <row r="485" spans="2:65" s="13" customFormat="1" ht="13.5">
      <c r="B485" s="227"/>
      <c r="C485" s="228"/>
      <c r="D485" s="203" t="s">
        <v>131</v>
      </c>
      <c r="E485" s="229" t="s">
        <v>21</v>
      </c>
      <c r="F485" s="230" t="s">
        <v>133</v>
      </c>
      <c r="G485" s="228"/>
      <c r="H485" s="231">
        <v>65.388000000000005</v>
      </c>
      <c r="I485" s="232"/>
      <c r="J485" s="228"/>
      <c r="K485" s="228"/>
      <c r="L485" s="233"/>
      <c r="M485" s="234"/>
      <c r="N485" s="235"/>
      <c r="O485" s="235"/>
      <c r="P485" s="235"/>
      <c r="Q485" s="235"/>
      <c r="R485" s="235"/>
      <c r="S485" s="235"/>
      <c r="T485" s="236"/>
      <c r="AT485" s="237" t="s">
        <v>131</v>
      </c>
      <c r="AU485" s="237" t="s">
        <v>82</v>
      </c>
      <c r="AV485" s="13" t="s">
        <v>134</v>
      </c>
      <c r="AW485" s="13" t="s">
        <v>35</v>
      </c>
      <c r="AX485" s="13" t="s">
        <v>80</v>
      </c>
      <c r="AY485" s="237" t="s">
        <v>120</v>
      </c>
    </row>
    <row r="486" spans="2:65" s="1" customFormat="1" ht="16.5" customHeight="1">
      <c r="B486" s="40"/>
      <c r="C486" s="191" t="s">
        <v>613</v>
      </c>
      <c r="D486" s="191" t="s">
        <v>123</v>
      </c>
      <c r="E486" s="192" t="s">
        <v>614</v>
      </c>
      <c r="F486" s="193" t="s">
        <v>615</v>
      </c>
      <c r="G486" s="194" t="s">
        <v>177</v>
      </c>
      <c r="H486" s="195">
        <v>65.388000000000005</v>
      </c>
      <c r="I486" s="196"/>
      <c r="J486" s="197">
        <f>ROUND(I486*H486,2)</f>
        <v>0</v>
      </c>
      <c r="K486" s="193" t="s">
        <v>127</v>
      </c>
      <c r="L486" s="60"/>
      <c r="M486" s="198" t="s">
        <v>21</v>
      </c>
      <c r="N486" s="199" t="s">
        <v>43</v>
      </c>
      <c r="O486" s="41"/>
      <c r="P486" s="200">
        <f>O486*H486</f>
        <v>0</v>
      </c>
      <c r="Q486" s="200">
        <v>2.9999999999999997E-4</v>
      </c>
      <c r="R486" s="200">
        <f>Q486*H486</f>
        <v>1.9616399999999999E-2</v>
      </c>
      <c r="S486" s="200">
        <v>0</v>
      </c>
      <c r="T486" s="201">
        <f>S486*H486</f>
        <v>0</v>
      </c>
      <c r="AR486" s="23" t="s">
        <v>275</v>
      </c>
      <c r="AT486" s="23" t="s">
        <v>123</v>
      </c>
      <c r="AU486" s="23" t="s">
        <v>82</v>
      </c>
      <c r="AY486" s="23" t="s">
        <v>120</v>
      </c>
      <c r="BE486" s="202">
        <f>IF(N486="základní",J486,0)</f>
        <v>0</v>
      </c>
      <c r="BF486" s="202">
        <f>IF(N486="snížená",J486,0)</f>
        <v>0</v>
      </c>
      <c r="BG486" s="202">
        <f>IF(N486="zákl. přenesená",J486,0)</f>
        <v>0</v>
      </c>
      <c r="BH486" s="202">
        <f>IF(N486="sníž. přenesená",J486,0)</f>
        <v>0</v>
      </c>
      <c r="BI486" s="202">
        <f>IF(N486="nulová",J486,0)</f>
        <v>0</v>
      </c>
      <c r="BJ486" s="23" t="s">
        <v>80</v>
      </c>
      <c r="BK486" s="202">
        <f>ROUND(I486*H486,2)</f>
        <v>0</v>
      </c>
      <c r="BL486" s="23" t="s">
        <v>275</v>
      </c>
      <c r="BM486" s="23" t="s">
        <v>616</v>
      </c>
    </row>
    <row r="487" spans="2:65" s="1" customFormat="1" ht="13.5">
      <c r="B487" s="40"/>
      <c r="C487" s="62"/>
      <c r="D487" s="203" t="s">
        <v>130</v>
      </c>
      <c r="E487" s="62"/>
      <c r="F487" s="204" t="s">
        <v>617</v>
      </c>
      <c r="G487" s="62"/>
      <c r="H487" s="62"/>
      <c r="I487" s="162"/>
      <c r="J487" s="62"/>
      <c r="K487" s="62"/>
      <c r="L487" s="60"/>
      <c r="M487" s="205"/>
      <c r="N487" s="41"/>
      <c r="O487" s="41"/>
      <c r="P487" s="41"/>
      <c r="Q487" s="41"/>
      <c r="R487" s="41"/>
      <c r="S487" s="41"/>
      <c r="T487" s="77"/>
      <c r="AT487" s="23" t="s">
        <v>130</v>
      </c>
      <c r="AU487" s="23" t="s">
        <v>82</v>
      </c>
    </row>
    <row r="488" spans="2:65" s="1" customFormat="1" ht="40.5">
      <c r="B488" s="40"/>
      <c r="C488" s="62"/>
      <c r="D488" s="203" t="s">
        <v>213</v>
      </c>
      <c r="E488" s="62"/>
      <c r="F488" s="241" t="s">
        <v>618</v>
      </c>
      <c r="G488" s="62"/>
      <c r="H488" s="62"/>
      <c r="I488" s="162"/>
      <c r="J488" s="62"/>
      <c r="K488" s="62"/>
      <c r="L488" s="60"/>
      <c r="M488" s="205"/>
      <c r="N488" s="41"/>
      <c r="O488" s="41"/>
      <c r="P488" s="41"/>
      <c r="Q488" s="41"/>
      <c r="R488" s="41"/>
      <c r="S488" s="41"/>
      <c r="T488" s="77"/>
      <c r="AT488" s="23" t="s">
        <v>213</v>
      </c>
      <c r="AU488" s="23" t="s">
        <v>82</v>
      </c>
    </row>
    <row r="489" spans="2:65" s="12" customFormat="1" ht="13.5">
      <c r="B489" s="216"/>
      <c r="C489" s="217"/>
      <c r="D489" s="203" t="s">
        <v>131</v>
      </c>
      <c r="E489" s="218" t="s">
        <v>21</v>
      </c>
      <c r="F489" s="219" t="s">
        <v>266</v>
      </c>
      <c r="G489" s="217"/>
      <c r="H489" s="220">
        <v>65.388000000000005</v>
      </c>
      <c r="I489" s="221"/>
      <c r="J489" s="217"/>
      <c r="K489" s="217"/>
      <c r="L489" s="222"/>
      <c r="M489" s="223"/>
      <c r="N489" s="224"/>
      <c r="O489" s="224"/>
      <c r="P489" s="224"/>
      <c r="Q489" s="224"/>
      <c r="R489" s="224"/>
      <c r="S489" s="224"/>
      <c r="T489" s="225"/>
      <c r="AT489" s="226" t="s">
        <v>131</v>
      </c>
      <c r="AU489" s="226" t="s">
        <v>82</v>
      </c>
      <c r="AV489" s="12" t="s">
        <v>82</v>
      </c>
      <c r="AW489" s="12" t="s">
        <v>35</v>
      </c>
      <c r="AX489" s="12" t="s">
        <v>72</v>
      </c>
      <c r="AY489" s="226" t="s">
        <v>120</v>
      </c>
    </row>
    <row r="490" spans="2:65" s="13" customFormat="1" ht="13.5">
      <c r="B490" s="227"/>
      <c r="C490" s="228"/>
      <c r="D490" s="203" t="s">
        <v>131</v>
      </c>
      <c r="E490" s="229" t="s">
        <v>21</v>
      </c>
      <c r="F490" s="230" t="s">
        <v>133</v>
      </c>
      <c r="G490" s="228"/>
      <c r="H490" s="231">
        <v>65.388000000000005</v>
      </c>
      <c r="I490" s="232"/>
      <c r="J490" s="228"/>
      <c r="K490" s="228"/>
      <c r="L490" s="233"/>
      <c r="M490" s="234"/>
      <c r="N490" s="235"/>
      <c r="O490" s="235"/>
      <c r="P490" s="235"/>
      <c r="Q490" s="235"/>
      <c r="R490" s="235"/>
      <c r="S490" s="235"/>
      <c r="T490" s="236"/>
      <c r="AT490" s="237" t="s">
        <v>131</v>
      </c>
      <c r="AU490" s="237" t="s">
        <v>82</v>
      </c>
      <c r="AV490" s="13" t="s">
        <v>134</v>
      </c>
      <c r="AW490" s="13" t="s">
        <v>35</v>
      </c>
      <c r="AX490" s="13" t="s">
        <v>80</v>
      </c>
      <c r="AY490" s="237" t="s">
        <v>120</v>
      </c>
    </row>
    <row r="491" spans="2:65" s="1" customFormat="1" ht="16.5" customHeight="1">
      <c r="B491" s="40"/>
      <c r="C491" s="191" t="s">
        <v>619</v>
      </c>
      <c r="D491" s="191" t="s">
        <v>123</v>
      </c>
      <c r="E491" s="192" t="s">
        <v>620</v>
      </c>
      <c r="F491" s="193" t="s">
        <v>621</v>
      </c>
      <c r="G491" s="194" t="s">
        <v>435</v>
      </c>
      <c r="H491" s="195">
        <v>514.79999999999995</v>
      </c>
      <c r="I491" s="196"/>
      <c r="J491" s="197">
        <f>ROUND(I491*H491,2)</f>
        <v>0</v>
      </c>
      <c r="K491" s="193" t="s">
        <v>127</v>
      </c>
      <c r="L491" s="60"/>
      <c r="M491" s="198" t="s">
        <v>21</v>
      </c>
      <c r="N491" s="199" t="s">
        <v>43</v>
      </c>
      <c r="O491" s="41"/>
      <c r="P491" s="200">
        <f>O491*H491</f>
        <v>0</v>
      </c>
      <c r="Q491" s="200">
        <v>3.0000000000000001E-5</v>
      </c>
      <c r="R491" s="200">
        <f>Q491*H491</f>
        <v>1.5443999999999999E-2</v>
      </c>
      <c r="S491" s="200">
        <v>0</v>
      </c>
      <c r="T491" s="201">
        <f>S491*H491</f>
        <v>0</v>
      </c>
      <c r="AR491" s="23" t="s">
        <v>275</v>
      </c>
      <c r="AT491" s="23" t="s">
        <v>123</v>
      </c>
      <c r="AU491" s="23" t="s">
        <v>82</v>
      </c>
      <c r="AY491" s="23" t="s">
        <v>120</v>
      </c>
      <c r="BE491" s="202">
        <f>IF(N491="základní",J491,0)</f>
        <v>0</v>
      </c>
      <c r="BF491" s="202">
        <f>IF(N491="snížená",J491,0)</f>
        <v>0</v>
      </c>
      <c r="BG491" s="202">
        <f>IF(N491="zákl. přenesená",J491,0)</f>
        <v>0</v>
      </c>
      <c r="BH491" s="202">
        <f>IF(N491="sníž. přenesená",J491,0)</f>
        <v>0</v>
      </c>
      <c r="BI491" s="202">
        <f>IF(N491="nulová",J491,0)</f>
        <v>0</v>
      </c>
      <c r="BJ491" s="23" t="s">
        <v>80</v>
      </c>
      <c r="BK491" s="202">
        <f>ROUND(I491*H491,2)</f>
        <v>0</v>
      </c>
      <c r="BL491" s="23" t="s">
        <v>275</v>
      </c>
      <c r="BM491" s="23" t="s">
        <v>622</v>
      </c>
    </row>
    <row r="492" spans="2:65" s="1" customFormat="1" ht="13.5">
      <c r="B492" s="40"/>
      <c r="C492" s="62"/>
      <c r="D492" s="203" t="s">
        <v>130</v>
      </c>
      <c r="E492" s="62"/>
      <c r="F492" s="204" t="s">
        <v>623</v>
      </c>
      <c r="G492" s="62"/>
      <c r="H492" s="62"/>
      <c r="I492" s="162"/>
      <c r="J492" s="62"/>
      <c r="K492" s="62"/>
      <c r="L492" s="60"/>
      <c r="M492" s="205"/>
      <c r="N492" s="41"/>
      <c r="O492" s="41"/>
      <c r="P492" s="41"/>
      <c r="Q492" s="41"/>
      <c r="R492" s="41"/>
      <c r="S492" s="41"/>
      <c r="T492" s="77"/>
      <c r="AT492" s="23" t="s">
        <v>130</v>
      </c>
      <c r="AU492" s="23" t="s">
        <v>82</v>
      </c>
    </row>
    <row r="493" spans="2:65" s="1" customFormat="1" ht="40.5">
      <c r="B493" s="40"/>
      <c r="C493" s="62"/>
      <c r="D493" s="203" t="s">
        <v>213</v>
      </c>
      <c r="E493" s="62"/>
      <c r="F493" s="241" t="s">
        <v>618</v>
      </c>
      <c r="G493" s="62"/>
      <c r="H493" s="62"/>
      <c r="I493" s="162"/>
      <c r="J493" s="62"/>
      <c r="K493" s="62"/>
      <c r="L493" s="60"/>
      <c r="M493" s="205"/>
      <c r="N493" s="41"/>
      <c r="O493" s="41"/>
      <c r="P493" s="41"/>
      <c r="Q493" s="41"/>
      <c r="R493" s="41"/>
      <c r="S493" s="41"/>
      <c r="T493" s="77"/>
      <c r="AT493" s="23" t="s">
        <v>213</v>
      </c>
      <c r="AU493" s="23" t="s">
        <v>82</v>
      </c>
    </row>
    <row r="494" spans="2:65" s="11" customFormat="1" ht="13.5">
      <c r="B494" s="206"/>
      <c r="C494" s="207"/>
      <c r="D494" s="203" t="s">
        <v>131</v>
      </c>
      <c r="E494" s="208" t="s">
        <v>21</v>
      </c>
      <c r="F494" s="209" t="s">
        <v>180</v>
      </c>
      <c r="G494" s="207"/>
      <c r="H494" s="208" t="s">
        <v>21</v>
      </c>
      <c r="I494" s="210"/>
      <c r="J494" s="207"/>
      <c r="K494" s="207"/>
      <c r="L494" s="211"/>
      <c r="M494" s="212"/>
      <c r="N494" s="213"/>
      <c r="O494" s="213"/>
      <c r="P494" s="213"/>
      <c r="Q494" s="213"/>
      <c r="R494" s="213"/>
      <c r="S494" s="213"/>
      <c r="T494" s="214"/>
      <c r="AT494" s="215" t="s">
        <v>131</v>
      </c>
      <c r="AU494" s="215" t="s">
        <v>82</v>
      </c>
      <c r="AV494" s="11" t="s">
        <v>80</v>
      </c>
      <c r="AW494" s="11" t="s">
        <v>35</v>
      </c>
      <c r="AX494" s="11" t="s">
        <v>72</v>
      </c>
      <c r="AY494" s="215" t="s">
        <v>120</v>
      </c>
    </row>
    <row r="495" spans="2:65" s="12" customFormat="1" ht="13.5">
      <c r="B495" s="216"/>
      <c r="C495" s="217"/>
      <c r="D495" s="203" t="s">
        <v>131</v>
      </c>
      <c r="E495" s="218" t="s">
        <v>21</v>
      </c>
      <c r="F495" s="219" t="s">
        <v>624</v>
      </c>
      <c r="G495" s="217"/>
      <c r="H495" s="220">
        <v>514.79999999999995</v>
      </c>
      <c r="I495" s="221"/>
      <c r="J495" s="217"/>
      <c r="K495" s="217"/>
      <c r="L495" s="222"/>
      <c r="M495" s="223"/>
      <c r="N495" s="224"/>
      <c r="O495" s="224"/>
      <c r="P495" s="224"/>
      <c r="Q495" s="224"/>
      <c r="R495" s="224"/>
      <c r="S495" s="224"/>
      <c r="T495" s="225"/>
      <c r="AT495" s="226" t="s">
        <v>131</v>
      </c>
      <c r="AU495" s="226" t="s">
        <v>82</v>
      </c>
      <c r="AV495" s="12" t="s">
        <v>82</v>
      </c>
      <c r="AW495" s="12" t="s">
        <v>35</v>
      </c>
      <c r="AX495" s="12" t="s">
        <v>72</v>
      </c>
      <c r="AY495" s="226" t="s">
        <v>120</v>
      </c>
    </row>
    <row r="496" spans="2:65" s="13" customFormat="1" ht="13.5">
      <c r="B496" s="227"/>
      <c r="C496" s="228"/>
      <c r="D496" s="203" t="s">
        <v>131</v>
      </c>
      <c r="E496" s="229" t="s">
        <v>21</v>
      </c>
      <c r="F496" s="230" t="s">
        <v>133</v>
      </c>
      <c r="G496" s="228"/>
      <c r="H496" s="231">
        <v>514.79999999999995</v>
      </c>
      <c r="I496" s="232"/>
      <c r="J496" s="228"/>
      <c r="K496" s="228"/>
      <c r="L496" s="233"/>
      <c r="M496" s="234"/>
      <c r="N496" s="235"/>
      <c r="O496" s="235"/>
      <c r="P496" s="235"/>
      <c r="Q496" s="235"/>
      <c r="R496" s="235"/>
      <c r="S496" s="235"/>
      <c r="T496" s="236"/>
      <c r="AT496" s="237" t="s">
        <v>131</v>
      </c>
      <c r="AU496" s="237" t="s">
        <v>82</v>
      </c>
      <c r="AV496" s="13" t="s">
        <v>134</v>
      </c>
      <c r="AW496" s="13" t="s">
        <v>35</v>
      </c>
      <c r="AX496" s="13" t="s">
        <v>80</v>
      </c>
      <c r="AY496" s="237" t="s">
        <v>120</v>
      </c>
    </row>
    <row r="497" spans="2:65" s="1" customFormat="1" ht="16.5" customHeight="1">
      <c r="B497" s="40"/>
      <c r="C497" s="191" t="s">
        <v>625</v>
      </c>
      <c r="D497" s="191" t="s">
        <v>123</v>
      </c>
      <c r="E497" s="192" t="s">
        <v>626</v>
      </c>
      <c r="F497" s="193" t="s">
        <v>627</v>
      </c>
      <c r="G497" s="194" t="s">
        <v>269</v>
      </c>
      <c r="H497" s="195">
        <v>120</v>
      </c>
      <c r="I497" s="196"/>
      <c r="J497" s="197">
        <f>ROUND(I497*H497,2)</f>
        <v>0</v>
      </c>
      <c r="K497" s="193" t="s">
        <v>127</v>
      </c>
      <c r="L497" s="60"/>
      <c r="M497" s="198" t="s">
        <v>21</v>
      </c>
      <c r="N497" s="199" t="s">
        <v>43</v>
      </c>
      <c r="O497" s="41"/>
      <c r="P497" s="200">
        <f>O497*H497</f>
        <v>0</v>
      </c>
      <c r="Q497" s="200">
        <v>0</v>
      </c>
      <c r="R497" s="200">
        <f>Q497*H497</f>
        <v>0</v>
      </c>
      <c r="S497" s="200">
        <v>0</v>
      </c>
      <c r="T497" s="201">
        <f>S497*H497</f>
        <v>0</v>
      </c>
      <c r="AR497" s="23" t="s">
        <v>275</v>
      </c>
      <c r="AT497" s="23" t="s">
        <v>123</v>
      </c>
      <c r="AU497" s="23" t="s">
        <v>82</v>
      </c>
      <c r="AY497" s="23" t="s">
        <v>120</v>
      </c>
      <c r="BE497" s="202">
        <f>IF(N497="základní",J497,0)</f>
        <v>0</v>
      </c>
      <c r="BF497" s="202">
        <f>IF(N497="snížená",J497,0)</f>
        <v>0</v>
      </c>
      <c r="BG497" s="202">
        <f>IF(N497="zákl. přenesená",J497,0)</f>
        <v>0</v>
      </c>
      <c r="BH497" s="202">
        <f>IF(N497="sníž. přenesená",J497,0)</f>
        <v>0</v>
      </c>
      <c r="BI497" s="202">
        <f>IF(N497="nulová",J497,0)</f>
        <v>0</v>
      </c>
      <c r="BJ497" s="23" t="s">
        <v>80</v>
      </c>
      <c r="BK497" s="202">
        <f>ROUND(I497*H497,2)</f>
        <v>0</v>
      </c>
      <c r="BL497" s="23" t="s">
        <v>275</v>
      </c>
      <c r="BM497" s="23" t="s">
        <v>628</v>
      </c>
    </row>
    <row r="498" spans="2:65" s="1" customFormat="1" ht="13.5">
      <c r="B498" s="40"/>
      <c r="C498" s="62"/>
      <c r="D498" s="203" t="s">
        <v>130</v>
      </c>
      <c r="E498" s="62"/>
      <c r="F498" s="204" t="s">
        <v>629</v>
      </c>
      <c r="G498" s="62"/>
      <c r="H498" s="62"/>
      <c r="I498" s="162"/>
      <c r="J498" s="62"/>
      <c r="K498" s="62"/>
      <c r="L498" s="60"/>
      <c r="M498" s="205"/>
      <c r="N498" s="41"/>
      <c r="O498" s="41"/>
      <c r="P498" s="41"/>
      <c r="Q498" s="41"/>
      <c r="R498" s="41"/>
      <c r="S498" s="41"/>
      <c r="T498" s="77"/>
      <c r="AT498" s="23" t="s">
        <v>130</v>
      </c>
      <c r="AU498" s="23" t="s">
        <v>82</v>
      </c>
    </row>
    <row r="499" spans="2:65" s="1" customFormat="1" ht="40.5">
      <c r="B499" s="40"/>
      <c r="C499" s="62"/>
      <c r="D499" s="203" t="s">
        <v>213</v>
      </c>
      <c r="E499" s="62"/>
      <c r="F499" s="241" t="s">
        <v>618</v>
      </c>
      <c r="G499" s="62"/>
      <c r="H499" s="62"/>
      <c r="I499" s="162"/>
      <c r="J499" s="62"/>
      <c r="K499" s="62"/>
      <c r="L499" s="60"/>
      <c r="M499" s="205"/>
      <c r="N499" s="41"/>
      <c r="O499" s="41"/>
      <c r="P499" s="41"/>
      <c r="Q499" s="41"/>
      <c r="R499" s="41"/>
      <c r="S499" s="41"/>
      <c r="T499" s="77"/>
      <c r="AT499" s="23" t="s">
        <v>213</v>
      </c>
      <c r="AU499" s="23" t="s">
        <v>82</v>
      </c>
    </row>
    <row r="500" spans="2:65" s="12" customFormat="1" ht="13.5">
      <c r="B500" s="216"/>
      <c r="C500" s="217"/>
      <c r="D500" s="203" t="s">
        <v>131</v>
      </c>
      <c r="E500" s="218" t="s">
        <v>21</v>
      </c>
      <c r="F500" s="219" t="s">
        <v>630</v>
      </c>
      <c r="G500" s="217"/>
      <c r="H500" s="220">
        <v>120</v>
      </c>
      <c r="I500" s="221"/>
      <c r="J500" s="217"/>
      <c r="K500" s="217"/>
      <c r="L500" s="222"/>
      <c r="M500" s="223"/>
      <c r="N500" s="224"/>
      <c r="O500" s="224"/>
      <c r="P500" s="224"/>
      <c r="Q500" s="224"/>
      <c r="R500" s="224"/>
      <c r="S500" s="224"/>
      <c r="T500" s="225"/>
      <c r="AT500" s="226" t="s">
        <v>131</v>
      </c>
      <c r="AU500" s="226" t="s">
        <v>82</v>
      </c>
      <c r="AV500" s="12" t="s">
        <v>82</v>
      </c>
      <c r="AW500" s="12" t="s">
        <v>35</v>
      </c>
      <c r="AX500" s="12" t="s">
        <v>72</v>
      </c>
      <c r="AY500" s="226" t="s">
        <v>120</v>
      </c>
    </row>
    <row r="501" spans="2:65" s="13" customFormat="1" ht="13.5">
      <c r="B501" s="227"/>
      <c r="C501" s="228"/>
      <c r="D501" s="203" t="s">
        <v>131</v>
      </c>
      <c r="E501" s="229" t="s">
        <v>21</v>
      </c>
      <c r="F501" s="230" t="s">
        <v>133</v>
      </c>
      <c r="G501" s="228"/>
      <c r="H501" s="231">
        <v>120</v>
      </c>
      <c r="I501" s="232"/>
      <c r="J501" s="228"/>
      <c r="K501" s="228"/>
      <c r="L501" s="233"/>
      <c r="M501" s="234"/>
      <c r="N501" s="235"/>
      <c r="O501" s="235"/>
      <c r="P501" s="235"/>
      <c r="Q501" s="235"/>
      <c r="R501" s="235"/>
      <c r="S501" s="235"/>
      <c r="T501" s="236"/>
      <c r="AT501" s="237" t="s">
        <v>131</v>
      </c>
      <c r="AU501" s="237" t="s">
        <v>82</v>
      </c>
      <c r="AV501" s="13" t="s">
        <v>134</v>
      </c>
      <c r="AW501" s="13" t="s">
        <v>35</v>
      </c>
      <c r="AX501" s="13" t="s">
        <v>80</v>
      </c>
      <c r="AY501" s="237" t="s">
        <v>120</v>
      </c>
    </row>
    <row r="502" spans="2:65" s="1" customFormat="1" ht="16.5" customHeight="1">
      <c r="B502" s="40"/>
      <c r="C502" s="191" t="s">
        <v>631</v>
      </c>
      <c r="D502" s="191" t="s">
        <v>123</v>
      </c>
      <c r="E502" s="192" t="s">
        <v>632</v>
      </c>
      <c r="F502" s="193" t="s">
        <v>633</v>
      </c>
      <c r="G502" s="194" t="s">
        <v>398</v>
      </c>
      <c r="H502" s="195">
        <v>12.476000000000001</v>
      </c>
      <c r="I502" s="196"/>
      <c r="J502" s="197">
        <f>ROUND(I502*H502,2)</f>
        <v>0</v>
      </c>
      <c r="K502" s="193" t="s">
        <v>127</v>
      </c>
      <c r="L502" s="60"/>
      <c r="M502" s="198" t="s">
        <v>21</v>
      </c>
      <c r="N502" s="199" t="s">
        <v>43</v>
      </c>
      <c r="O502" s="41"/>
      <c r="P502" s="200">
        <f>O502*H502</f>
        <v>0</v>
      </c>
      <c r="Q502" s="200">
        <v>0</v>
      </c>
      <c r="R502" s="200">
        <f>Q502*H502</f>
        <v>0</v>
      </c>
      <c r="S502" s="200">
        <v>0</v>
      </c>
      <c r="T502" s="201">
        <f>S502*H502</f>
        <v>0</v>
      </c>
      <c r="AR502" s="23" t="s">
        <v>275</v>
      </c>
      <c r="AT502" s="23" t="s">
        <v>123</v>
      </c>
      <c r="AU502" s="23" t="s">
        <v>82</v>
      </c>
      <c r="AY502" s="23" t="s">
        <v>120</v>
      </c>
      <c r="BE502" s="202">
        <f>IF(N502="základní",J502,0)</f>
        <v>0</v>
      </c>
      <c r="BF502" s="202">
        <f>IF(N502="snížená",J502,0)</f>
        <v>0</v>
      </c>
      <c r="BG502" s="202">
        <f>IF(N502="zákl. přenesená",J502,0)</f>
        <v>0</v>
      </c>
      <c r="BH502" s="202">
        <f>IF(N502="sníž. přenesená",J502,0)</f>
        <v>0</v>
      </c>
      <c r="BI502" s="202">
        <f>IF(N502="nulová",J502,0)</f>
        <v>0</v>
      </c>
      <c r="BJ502" s="23" t="s">
        <v>80</v>
      </c>
      <c r="BK502" s="202">
        <f>ROUND(I502*H502,2)</f>
        <v>0</v>
      </c>
      <c r="BL502" s="23" t="s">
        <v>275</v>
      </c>
      <c r="BM502" s="23" t="s">
        <v>634</v>
      </c>
    </row>
    <row r="503" spans="2:65" s="1" customFormat="1" ht="27">
      <c r="B503" s="40"/>
      <c r="C503" s="62"/>
      <c r="D503" s="203" t="s">
        <v>130</v>
      </c>
      <c r="E503" s="62"/>
      <c r="F503" s="204" t="s">
        <v>635</v>
      </c>
      <c r="G503" s="62"/>
      <c r="H503" s="62"/>
      <c r="I503" s="162"/>
      <c r="J503" s="62"/>
      <c r="K503" s="62"/>
      <c r="L503" s="60"/>
      <c r="M503" s="205"/>
      <c r="N503" s="41"/>
      <c r="O503" s="41"/>
      <c r="P503" s="41"/>
      <c r="Q503" s="41"/>
      <c r="R503" s="41"/>
      <c r="S503" s="41"/>
      <c r="T503" s="77"/>
      <c r="AT503" s="23" t="s">
        <v>130</v>
      </c>
      <c r="AU503" s="23" t="s">
        <v>82</v>
      </c>
    </row>
    <row r="504" spans="2:65" s="1" customFormat="1" ht="121.5">
      <c r="B504" s="40"/>
      <c r="C504" s="62"/>
      <c r="D504" s="203" t="s">
        <v>213</v>
      </c>
      <c r="E504" s="62"/>
      <c r="F504" s="241" t="s">
        <v>464</v>
      </c>
      <c r="G504" s="62"/>
      <c r="H504" s="62"/>
      <c r="I504" s="162"/>
      <c r="J504" s="62"/>
      <c r="K504" s="62"/>
      <c r="L504" s="60"/>
      <c r="M504" s="205"/>
      <c r="N504" s="41"/>
      <c r="O504" s="41"/>
      <c r="P504" s="41"/>
      <c r="Q504" s="41"/>
      <c r="R504" s="41"/>
      <c r="S504" s="41"/>
      <c r="T504" s="77"/>
      <c r="AT504" s="23" t="s">
        <v>213</v>
      </c>
      <c r="AU504" s="23" t="s">
        <v>82</v>
      </c>
    </row>
    <row r="505" spans="2:65" s="1" customFormat="1" ht="16.5" customHeight="1">
      <c r="B505" s="40"/>
      <c r="C505" s="191" t="s">
        <v>636</v>
      </c>
      <c r="D505" s="191" t="s">
        <v>123</v>
      </c>
      <c r="E505" s="192" t="s">
        <v>637</v>
      </c>
      <c r="F505" s="193" t="s">
        <v>638</v>
      </c>
      <c r="G505" s="194" t="s">
        <v>398</v>
      </c>
      <c r="H505" s="195">
        <v>12.476000000000001</v>
      </c>
      <c r="I505" s="196"/>
      <c r="J505" s="197">
        <f>ROUND(I505*H505,2)</f>
        <v>0</v>
      </c>
      <c r="K505" s="193" t="s">
        <v>127</v>
      </c>
      <c r="L505" s="60"/>
      <c r="M505" s="198" t="s">
        <v>21</v>
      </c>
      <c r="N505" s="199" t="s">
        <v>43</v>
      </c>
      <c r="O505" s="41"/>
      <c r="P505" s="200">
        <f>O505*H505</f>
        <v>0</v>
      </c>
      <c r="Q505" s="200">
        <v>0</v>
      </c>
      <c r="R505" s="200">
        <f>Q505*H505</f>
        <v>0</v>
      </c>
      <c r="S505" s="200">
        <v>0</v>
      </c>
      <c r="T505" s="201">
        <f>S505*H505</f>
        <v>0</v>
      </c>
      <c r="AR505" s="23" t="s">
        <v>275</v>
      </c>
      <c r="AT505" s="23" t="s">
        <v>123</v>
      </c>
      <c r="AU505" s="23" t="s">
        <v>82</v>
      </c>
      <c r="AY505" s="23" t="s">
        <v>120</v>
      </c>
      <c r="BE505" s="202">
        <f>IF(N505="základní",J505,0)</f>
        <v>0</v>
      </c>
      <c r="BF505" s="202">
        <f>IF(N505="snížená",J505,0)</f>
        <v>0</v>
      </c>
      <c r="BG505" s="202">
        <f>IF(N505="zákl. přenesená",J505,0)</f>
        <v>0</v>
      </c>
      <c r="BH505" s="202">
        <f>IF(N505="sníž. přenesená",J505,0)</f>
        <v>0</v>
      </c>
      <c r="BI505" s="202">
        <f>IF(N505="nulová",J505,0)</f>
        <v>0</v>
      </c>
      <c r="BJ505" s="23" t="s">
        <v>80</v>
      </c>
      <c r="BK505" s="202">
        <f>ROUND(I505*H505,2)</f>
        <v>0</v>
      </c>
      <c r="BL505" s="23" t="s">
        <v>275</v>
      </c>
      <c r="BM505" s="23" t="s">
        <v>639</v>
      </c>
    </row>
    <row r="506" spans="2:65" s="1" customFormat="1" ht="27">
      <c r="B506" s="40"/>
      <c r="C506" s="62"/>
      <c r="D506" s="203" t="s">
        <v>130</v>
      </c>
      <c r="E506" s="62"/>
      <c r="F506" s="204" t="s">
        <v>640</v>
      </c>
      <c r="G506" s="62"/>
      <c r="H506" s="62"/>
      <c r="I506" s="162"/>
      <c r="J506" s="62"/>
      <c r="K506" s="62"/>
      <c r="L506" s="60"/>
      <c r="M506" s="205"/>
      <c r="N506" s="41"/>
      <c r="O506" s="41"/>
      <c r="P506" s="41"/>
      <c r="Q506" s="41"/>
      <c r="R506" s="41"/>
      <c r="S506" s="41"/>
      <c r="T506" s="77"/>
      <c r="AT506" s="23" t="s">
        <v>130</v>
      </c>
      <c r="AU506" s="23" t="s">
        <v>82</v>
      </c>
    </row>
    <row r="507" spans="2:65" s="1" customFormat="1" ht="121.5">
      <c r="B507" s="40"/>
      <c r="C507" s="62"/>
      <c r="D507" s="203" t="s">
        <v>213</v>
      </c>
      <c r="E507" s="62"/>
      <c r="F507" s="241" t="s">
        <v>464</v>
      </c>
      <c r="G507" s="62"/>
      <c r="H507" s="62"/>
      <c r="I507" s="162"/>
      <c r="J507" s="62"/>
      <c r="K507" s="62"/>
      <c r="L507" s="60"/>
      <c r="M507" s="205"/>
      <c r="N507" s="41"/>
      <c r="O507" s="41"/>
      <c r="P507" s="41"/>
      <c r="Q507" s="41"/>
      <c r="R507" s="41"/>
      <c r="S507" s="41"/>
      <c r="T507" s="77"/>
      <c r="AT507" s="23" t="s">
        <v>213</v>
      </c>
      <c r="AU507" s="23" t="s">
        <v>82</v>
      </c>
    </row>
    <row r="508" spans="2:65" s="10" customFormat="1" ht="29.85" customHeight="1">
      <c r="B508" s="175"/>
      <c r="C508" s="176"/>
      <c r="D508" s="177" t="s">
        <v>71</v>
      </c>
      <c r="E508" s="189" t="s">
        <v>641</v>
      </c>
      <c r="F508" s="189" t="s">
        <v>642</v>
      </c>
      <c r="G508" s="176"/>
      <c r="H508" s="176"/>
      <c r="I508" s="179"/>
      <c r="J508" s="190">
        <f>BK508</f>
        <v>171081.9</v>
      </c>
      <c r="K508" s="176"/>
      <c r="L508" s="181"/>
      <c r="M508" s="182"/>
      <c r="N508" s="183"/>
      <c r="O508" s="183"/>
      <c r="P508" s="184">
        <f>SUM(P509:P556)</f>
        <v>0</v>
      </c>
      <c r="Q508" s="183"/>
      <c r="R508" s="184">
        <f>SUM(R509:R556)</f>
        <v>5.1193060800000003</v>
      </c>
      <c r="S508" s="183"/>
      <c r="T508" s="185">
        <f>SUM(T509:T556)</f>
        <v>0</v>
      </c>
      <c r="AR508" s="186" t="s">
        <v>82</v>
      </c>
      <c r="AT508" s="187" t="s">
        <v>71</v>
      </c>
      <c r="AU508" s="187" t="s">
        <v>80</v>
      </c>
      <c r="AY508" s="186" t="s">
        <v>120</v>
      </c>
      <c r="BK508" s="188">
        <f>SUM(BK509:BK556)</f>
        <v>171081.9</v>
      </c>
    </row>
    <row r="509" spans="2:65" s="1" customFormat="1" ht="25.5" customHeight="1">
      <c r="B509" s="40"/>
      <c r="C509" s="191" t="s">
        <v>643</v>
      </c>
      <c r="D509" s="191" t="s">
        <v>123</v>
      </c>
      <c r="E509" s="192" t="s">
        <v>644</v>
      </c>
      <c r="F509" s="193" t="s">
        <v>645</v>
      </c>
      <c r="G509" s="194" t="s">
        <v>177</v>
      </c>
      <c r="H509" s="195">
        <v>281.48399999999998</v>
      </c>
      <c r="I509" s="196"/>
      <c r="J509" s="197">
        <f>ROUND(I509*H509,2)</f>
        <v>0</v>
      </c>
      <c r="K509" s="193" t="s">
        <v>127</v>
      </c>
      <c r="L509" s="60"/>
      <c r="M509" s="198" t="s">
        <v>21</v>
      </c>
      <c r="N509" s="199" t="s">
        <v>43</v>
      </c>
      <c r="O509" s="41"/>
      <c r="P509" s="200">
        <f>O509*H509</f>
        <v>0</v>
      </c>
      <c r="Q509" s="200">
        <v>3.0000000000000001E-3</v>
      </c>
      <c r="R509" s="200">
        <f>Q509*H509</f>
        <v>0.84445199999999998</v>
      </c>
      <c r="S509" s="200">
        <v>0</v>
      </c>
      <c r="T509" s="201">
        <f>S509*H509</f>
        <v>0</v>
      </c>
      <c r="AR509" s="23" t="s">
        <v>275</v>
      </c>
      <c r="AT509" s="23" t="s">
        <v>123</v>
      </c>
      <c r="AU509" s="23" t="s">
        <v>82</v>
      </c>
      <c r="AY509" s="23" t="s">
        <v>120</v>
      </c>
      <c r="BE509" s="202">
        <f>IF(N509="základní",J509,0)</f>
        <v>0</v>
      </c>
      <c r="BF509" s="202">
        <f>IF(N509="snížená",J509,0)</f>
        <v>0</v>
      </c>
      <c r="BG509" s="202">
        <f>IF(N509="zákl. přenesená",J509,0)</f>
        <v>0</v>
      </c>
      <c r="BH509" s="202">
        <f>IF(N509="sníž. přenesená",J509,0)</f>
        <v>0</v>
      </c>
      <c r="BI509" s="202">
        <f>IF(N509="nulová",J509,0)</f>
        <v>0</v>
      </c>
      <c r="BJ509" s="23" t="s">
        <v>80</v>
      </c>
      <c r="BK509" s="202">
        <f>ROUND(I509*H509,2)</f>
        <v>0</v>
      </c>
      <c r="BL509" s="23" t="s">
        <v>275</v>
      </c>
      <c r="BM509" s="23" t="s">
        <v>646</v>
      </c>
    </row>
    <row r="510" spans="2:65" s="1" customFormat="1" ht="27">
      <c r="B510" s="40"/>
      <c r="C510" s="62"/>
      <c r="D510" s="203" t="s">
        <v>130</v>
      </c>
      <c r="E510" s="62"/>
      <c r="F510" s="204" t="s">
        <v>647</v>
      </c>
      <c r="G510" s="62"/>
      <c r="H510" s="62"/>
      <c r="I510" s="162"/>
      <c r="J510" s="62"/>
      <c r="K510" s="62"/>
      <c r="L510" s="60"/>
      <c r="M510" s="205"/>
      <c r="N510" s="41"/>
      <c r="O510" s="41"/>
      <c r="P510" s="41"/>
      <c r="Q510" s="41"/>
      <c r="R510" s="41"/>
      <c r="S510" s="41"/>
      <c r="T510" s="77"/>
      <c r="AT510" s="23" t="s">
        <v>130</v>
      </c>
      <c r="AU510" s="23" t="s">
        <v>82</v>
      </c>
    </row>
    <row r="511" spans="2:65" s="11" customFormat="1" ht="13.5">
      <c r="B511" s="206"/>
      <c r="C511" s="207"/>
      <c r="D511" s="203" t="s">
        <v>131</v>
      </c>
      <c r="E511" s="208" t="s">
        <v>21</v>
      </c>
      <c r="F511" s="209" t="s">
        <v>180</v>
      </c>
      <c r="G511" s="207"/>
      <c r="H511" s="208" t="s">
        <v>21</v>
      </c>
      <c r="I511" s="210"/>
      <c r="J511" s="207"/>
      <c r="K511" s="207"/>
      <c r="L511" s="211"/>
      <c r="M511" s="212"/>
      <c r="N511" s="213"/>
      <c r="O511" s="213"/>
      <c r="P511" s="213"/>
      <c r="Q511" s="213"/>
      <c r="R511" s="213"/>
      <c r="S511" s="213"/>
      <c r="T511" s="214"/>
      <c r="AT511" s="215" t="s">
        <v>131</v>
      </c>
      <c r="AU511" s="215" t="s">
        <v>82</v>
      </c>
      <c r="AV511" s="11" t="s">
        <v>80</v>
      </c>
      <c r="AW511" s="11" t="s">
        <v>35</v>
      </c>
      <c r="AX511" s="11" t="s">
        <v>72</v>
      </c>
      <c r="AY511" s="215" t="s">
        <v>120</v>
      </c>
    </row>
    <row r="512" spans="2:65" s="12" customFormat="1" ht="40.5">
      <c r="B512" s="216"/>
      <c r="C512" s="217"/>
      <c r="D512" s="203" t="s">
        <v>131</v>
      </c>
      <c r="E512" s="218" t="s">
        <v>21</v>
      </c>
      <c r="F512" s="219" t="s">
        <v>648</v>
      </c>
      <c r="G512" s="217"/>
      <c r="H512" s="220">
        <v>278.64</v>
      </c>
      <c r="I512" s="221"/>
      <c r="J512" s="217"/>
      <c r="K512" s="217"/>
      <c r="L512" s="222"/>
      <c r="M512" s="223"/>
      <c r="N512" s="224"/>
      <c r="O512" s="224"/>
      <c r="P512" s="224"/>
      <c r="Q512" s="224"/>
      <c r="R512" s="224"/>
      <c r="S512" s="224"/>
      <c r="T512" s="225"/>
      <c r="AT512" s="226" t="s">
        <v>131</v>
      </c>
      <c r="AU512" s="226" t="s">
        <v>82</v>
      </c>
      <c r="AV512" s="12" t="s">
        <v>82</v>
      </c>
      <c r="AW512" s="12" t="s">
        <v>35</v>
      </c>
      <c r="AX512" s="12" t="s">
        <v>72</v>
      </c>
      <c r="AY512" s="226" t="s">
        <v>120</v>
      </c>
    </row>
    <row r="513" spans="2:65" s="12" customFormat="1" ht="13.5">
      <c r="B513" s="216"/>
      <c r="C513" s="217"/>
      <c r="D513" s="203" t="s">
        <v>131</v>
      </c>
      <c r="E513" s="218" t="s">
        <v>21</v>
      </c>
      <c r="F513" s="219" t="s">
        <v>200</v>
      </c>
      <c r="G513" s="217"/>
      <c r="H513" s="220">
        <v>2.8439999999999999</v>
      </c>
      <c r="I513" s="221"/>
      <c r="J513" s="217"/>
      <c r="K513" s="217"/>
      <c r="L513" s="222"/>
      <c r="M513" s="223"/>
      <c r="N513" s="224"/>
      <c r="O513" s="224"/>
      <c r="P513" s="224"/>
      <c r="Q513" s="224"/>
      <c r="R513" s="224"/>
      <c r="S513" s="224"/>
      <c r="T513" s="225"/>
      <c r="AT513" s="226" t="s">
        <v>131</v>
      </c>
      <c r="AU513" s="226" t="s">
        <v>82</v>
      </c>
      <c r="AV513" s="12" t="s">
        <v>82</v>
      </c>
      <c r="AW513" s="12" t="s">
        <v>35</v>
      </c>
      <c r="AX513" s="12" t="s">
        <v>72</v>
      </c>
      <c r="AY513" s="226" t="s">
        <v>120</v>
      </c>
    </row>
    <row r="514" spans="2:65" s="13" customFormat="1" ht="13.5">
      <c r="B514" s="227"/>
      <c r="C514" s="228"/>
      <c r="D514" s="203" t="s">
        <v>131</v>
      </c>
      <c r="E514" s="229" t="s">
        <v>21</v>
      </c>
      <c r="F514" s="230" t="s">
        <v>133</v>
      </c>
      <c r="G514" s="228"/>
      <c r="H514" s="231">
        <v>281.48399999999998</v>
      </c>
      <c r="I514" s="232"/>
      <c r="J514" s="228"/>
      <c r="K514" s="228"/>
      <c r="L514" s="233"/>
      <c r="M514" s="234"/>
      <c r="N514" s="235"/>
      <c r="O514" s="235"/>
      <c r="P514" s="235"/>
      <c r="Q514" s="235"/>
      <c r="R514" s="235"/>
      <c r="S514" s="235"/>
      <c r="T514" s="236"/>
      <c r="AT514" s="237" t="s">
        <v>131</v>
      </c>
      <c r="AU514" s="237" t="s">
        <v>82</v>
      </c>
      <c r="AV514" s="13" t="s">
        <v>134</v>
      </c>
      <c r="AW514" s="13" t="s">
        <v>35</v>
      </c>
      <c r="AX514" s="13" t="s">
        <v>80</v>
      </c>
      <c r="AY514" s="237" t="s">
        <v>120</v>
      </c>
    </row>
    <row r="515" spans="2:65" s="1" customFormat="1" ht="25.5" customHeight="1">
      <c r="B515" s="40"/>
      <c r="C515" s="191" t="s">
        <v>649</v>
      </c>
      <c r="D515" s="191" t="s">
        <v>123</v>
      </c>
      <c r="E515" s="192" t="s">
        <v>650</v>
      </c>
      <c r="F515" s="193" t="s">
        <v>651</v>
      </c>
      <c r="G515" s="194" t="s">
        <v>177</v>
      </c>
      <c r="H515" s="195">
        <v>281.48399999999998</v>
      </c>
      <c r="I515" s="196"/>
      <c r="J515" s="197">
        <f>ROUND(I515*H515,2)</f>
        <v>0</v>
      </c>
      <c r="K515" s="193" t="s">
        <v>127</v>
      </c>
      <c r="L515" s="60"/>
      <c r="M515" s="198" t="s">
        <v>21</v>
      </c>
      <c r="N515" s="199" t="s">
        <v>43</v>
      </c>
      <c r="O515" s="41"/>
      <c r="P515" s="200">
        <f>O515*H515</f>
        <v>0</v>
      </c>
      <c r="Q515" s="200">
        <v>2.7E-4</v>
      </c>
      <c r="R515" s="200">
        <f>Q515*H515</f>
        <v>7.6000680000000001E-2</v>
      </c>
      <c r="S515" s="200">
        <v>0</v>
      </c>
      <c r="T515" s="201">
        <f>S515*H515</f>
        <v>0</v>
      </c>
      <c r="AR515" s="23" t="s">
        <v>275</v>
      </c>
      <c r="AT515" s="23" t="s">
        <v>123</v>
      </c>
      <c r="AU515" s="23" t="s">
        <v>82</v>
      </c>
      <c r="AY515" s="23" t="s">
        <v>120</v>
      </c>
      <c r="BE515" s="202">
        <f>IF(N515="základní",J515,0)</f>
        <v>0</v>
      </c>
      <c r="BF515" s="202">
        <f>IF(N515="snížená",J515,0)</f>
        <v>0</v>
      </c>
      <c r="BG515" s="202">
        <f>IF(N515="zákl. přenesená",J515,0)</f>
        <v>0</v>
      </c>
      <c r="BH515" s="202">
        <f>IF(N515="sníž. přenesená",J515,0)</f>
        <v>0</v>
      </c>
      <c r="BI515" s="202">
        <f>IF(N515="nulová",J515,0)</f>
        <v>0</v>
      </c>
      <c r="BJ515" s="23" t="s">
        <v>80</v>
      </c>
      <c r="BK515" s="202">
        <f>ROUND(I515*H515,2)</f>
        <v>0</v>
      </c>
      <c r="BL515" s="23" t="s">
        <v>275</v>
      </c>
      <c r="BM515" s="23" t="s">
        <v>652</v>
      </c>
    </row>
    <row r="516" spans="2:65" s="1" customFormat="1" ht="27">
      <c r="B516" s="40"/>
      <c r="C516" s="62"/>
      <c r="D516" s="203" t="s">
        <v>130</v>
      </c>
      <c r="E516" s="62"/>
      <c r="F516" s="204" t="s">
        <v>653</v>
      </c>
      <c r="G516" s="62"/>
      <c r="H516" s="62"/>
      <c r="I516" s="162"/>
      <c r="J516" s="62"/>
      <c r="K516" s="62"/>
      <c r="L516" s="60"/>
      <c r="M516" s="205"/>
      <c r="N516" s="41"/>
      <c r="O516" s="41"/>
      <c r="P516" s="41"/>
      <c r="Q516" s="41"/>
      <c r="R516" s="41"/>
      <c r="S516" s="41"/>
      <c r="T516" s="77"/>
      <c r="AT516" s="23" t="s">
        <v>130</v>
      </c>
      <c r="AU516" s="23" t="s">
        <v>82</v>
      </c>
    </row>
    <row r="517" spans="2:65" s="12" customFormat="1" ht="13.5">
      <c r="B517" s="216"/>
      <c r="C517" s="217"/>
      <c r="D517" s="203" t="s">
        <v>131</v>
      </c>
      <c r="E517" s="218" t="s">
        <v>21</v>
      </c>
      <c r="F517" s="219" t="s">
        <v>654</v>
      </c>
      <c r="G517" s="217"/>
      <c r="H517" s="220">
        <v>281.48399999999998</v>
      </c>
      <c r="I517" s="221"/>
      <c r="J517" s="217"/>
      <c r="K517" s="217"/>
      <c r="L517" s="222"/>
      <c r="M517" s="223"/>
      <c r="N517" s="224"/>
      <c r="O517" s="224"/>
      <c r="P517" s="224"/>
      <c r="Q517" s="224"/>
      <c r="R517" s="224"/>
      <c r="S517" s="224"/>
      <c r="T517" s="225"/>
      <c r="AT517" s="226" t="s">
        <v>131</v>
      </c>
      <c r="AU517" s="226" t="s">
        <v>82</v>
      </c>
      <c r="AV517" s="12" t="s">
        <v>82</v>
      </c>
      <c r="AW517" s="12" t="s">
        <v>35</v>
      </c>
      <c r="AX517" s="12" t="s">
        <v>72</v>
      </c>
      <c r="AY517" s="226" t="s">
        <v>120</v>
      </c>
    </row>
    <row r="518" spans="2:65" s="13" customFormat="1" ht="13.5">
      <c r="B518" s="227"/>
      <c r="C518" s="228"/>
      <c r="D518" s="203" t="s">
        <v>131</v>
      </c>
      <c r="E518" s="229" t="s">
        <v>21</v>
      </c>
      <c r="F518" s="230" t="s">
        <v>133</v>
      </c>
      <c r="G518" s="228"/>
      <c r="H518" s="231">
        <v>281.48399999999998</v>
      </c>
      <c r="I518" s="232"/>
      <c r="J518" s="228"/>
      <c r="K518" s="228"/>
      <c r="L518" s="233"/>
      <c r="M518" s="234"/>
      <c r="N518" s="235"/>
      <c r="O518" s="235"/>
      <c r="P518" s="235"/>
      <c r="Q518" s="235"/>
      <c r="R518" s="235"/>
      <c r="S518" s="235"/>
      <c r="T518" s="236"/>
      <c r="AT518" s="237" t="s">
        <v>131</v>
      </c>
      <c r="AU518" s="237" t="s">
        <v>82</v>
      </c>
      <c r="AV518" s="13" t="s">
        <v>134</v>
      </c>
      <c r="AW518" s="13" t="s">
        <v>35</v>
      </c>
      <c r="AX518" s="13" t="s">
        <v>80</v>
      </c>
      <c r="AY518" s="237" t="s">
        <v>120</v>
      </c>
    </row>
    <row r="519" spans="2:65" s="1" customFormat="1" ht="16.5" customHeight="1">
      <c r="B519" s="40"/>
      <c r="C519" s="191" t="s">
        <v>655</v>
      </c>
      <c r="D519" s="191" t="s">
        <v>123</v>
      </c>
      <c r="E519" s="192" t="s">
        <v>656</v>
      </c>
      <c r="F519" s="193" t="s">
        <v>657</v>
      </c>
      <c r="G519" s="194" t="s">
        <v>435</v>
      </c>
      <c r="H519" s="195">
        <v>158.16</v>
      </c>
      <c r="I519" s="196"/>
      <c r="J519" s="197">
        <f>ROUND(I519*H519,2)</f>
        <v>0</v>
      </c>
      <c r="K519" s="193" t="s">
        <v>127</v>
      </c>
      <c r="L519" s="60"/>
      <c r="M519" s="198" t="s">
        <v>21</v>
      </c>
      <c r="N519" s="199" t="s">
        <v>43</v>
      </c>
      <c r="O519" s="41"/>
      <c r="P519" s="200">
        <f>O519*H519</f>
        <v>0</v>
      </c>
      <c r="Q519" s="200">
        <v>1.3999999999999999E-4</v>
      </c>
      <c r="R519" s="200">
        <f>Q519*H519</f>
        <v>2.2142399999999996E-2</v>
      </c>
      <c r="S519" s="200">
        <v>0</v>
      </c>
      <c r="T519" s="201">
        <f>S519*H519</f>
        <v>0</v>
      </c>
      <c r="AR519" s="23" t="s">
        <v>275</v>
      </c>
      <c r="AT519" s="23" t="s">
        <v>123</v>
      </c>
      <c r="AU519" s="23" t="s">
        <v>82</v>
      </c>
      <c r="AY519" s="23" t="s">
        <v>120</v>
      </c>
      <c r="BE519" s="202">
        <f>IF(N519="základní",J519,0)</f>
        <v>0</v>
      </c>
      <c r="BF519" s="202">
        <f>IF(N519="snížená",J519,0)</f>
        <v>0</v>
      </c>
      <c r="BG519" s="202">
        <f>IF(N519="zákl. přenesená",J519,0)</f>
        <v>0</v>
      </c>
      <c r="BH519" s="202">
        <f>IF(N519="sníž. přenesená",J519,0)</f>
        <v>0</v>
      </c>
      <c r="BI519" s="202">
        <f>IF(N519="nulová",J519,0)</f>
        <v>0</v>
      </c>
      <c r="BJ519" s="23" t="s">
        <v>80</v>
      </c>
      <c r="BK519" s="202">
        <f>ROUND(I519*H519,2)</f>
        <v>0</v>
      </c>
      <c r="BL519" s="23" t="s">
        <v>275</v>
      </c>
      <c r="BM519" s="23" t="s">
        <v>658</v>
      </c>
    </row>
    <row r="520" spans="2:65" s="1" customFormat="1" ht="27">
      <c r="B520" s="40"/>
      <c r="C520" s="62"/>
      <c r="D520" s="203" t="s">
        <v>130</v>
      </c>
      <c r="E520" s="62"/>
      <c r="F520" s="204" t="s">
        <v>659</v>
      </c>
      <c r="G520" s="62"/>
      <c r="H520" s="62"/>
      <c r="I520" s="162"/>
      <c r="J520" s="62"/>
      <c r="K520" s="62"/>
      <c r="L520" s="60"/>
      <c r="M520" s="205"/>
      <c r="N520" s="41"/>
      <c r="O520" s="41"/>
      <c r="P520" s="41"/>
      <c r="Q520" s="41"/>
      <c r="R520" s="41"/>
      <c r="S520" s="41"/>
      <c r="T520" s="77"/>
      <c r="AT520" s="23" t="s">
        <v>130</v>
      </c>
      <c r="AU520" s="23" t="s">
        <v>82</v>
      </c>
    </row>
    <row r="521" spans="2:65" s="11" customFormat="1" ht="13.5">
      <c r="B521" s="206"/>
      <c r="C521" s="207"/>
      <c r="D521" s="203" t="s">
        <v>131</v>
      </c>
      <c r="E521" s="208" t="s">
        <v>21</v>
      </c>
      <c r="F521" s="209" t="s">
        <v>180</v>
      </c>
      <c r="G521" s="207"/>
      <c r="H521" s="208" t="s">
        <v>21</v>
      </c>
      <c r="I521" s="210"/>
      <c r="J521" s="207"/>
      <c r="K521" s="207"/>
      <c r="L521" s="211"/>
      <c r="M521" s="212"/>
      <c r="N521" s="213"/>
      <c r="O521" s="213"/>
      <c r="P521" s="213"/>
      <c r="Q521" s="213"/>
      <c r="R521" s="213"/>
      <c r="S521" s="213"/>
      <c r="T521" s="214"/>
      <c r="AT521" s="215" t="s">
        <v>131</v>
      </c>
      <c r="AU521" s="215" t="s">
        <v>82</v>
      </c>
      <c r="AV521" s="11" t="s">
        <v>80</v>
      </c>
      <c r="AW521" s="11" t="s">
        <v>35</v>
      </c>
      <c r="AX521" s="11" t="s">
        <v>72</v>
      </c>
      <c r="AY521" s="215" t="s">
        <v>120</v>
      </c>
    </row>
    <row r="522" spans="2:65" s="12" customFormat="1" ht="13.5">
      <c r="B522" s="216"/>
      <c r="C522" s="217"/>
      <c r="D522" s="203" t="s">
        <v>131</v>
      </c>
      <c r="E522" s="218" t="s">
        <v>21</v>
      </c>
      <c r="F522" s="219" t="s">
        <v>660</v>
      </c>
      <c r="G522" s="217"/>
      <c r="H522" s="220">
        <v>158.16</v>
      </c>
      <c r="I522" s="221"/>
      <c r="J522" s="217"/>
      <c r="K522" s="217"/>
      <c r="L522" s="222"/>
      <c r="M522" s="223"/>
      <c r="N522" s="224"/>
      <c r="O522" s="224"/>
      <c r="P522" s="224"/>
      <c r="Q522" s="224"/>
      <c r="R522" s="224"/>
      <c r="S522" s="224"/>
      <c r="T522" s="225"/>
      <c r="AT522" s="226" t="s">
        <v>131</v>
      </c>
      <c r="AU522" s="226" t="s">
        <v>82</v>
      </c>
      <c r="AV522" s="12" t="s">
        <v>82</v>
      </c>
      <c r="AW522" s="12" t="s">
        <v>35</v>
      </c>
      <c r="AX522" s="12" t="s">
        <v>72</v>
      </c>
      <c r="AY522" s="226" t="s">
        <v>120</v>
      </c>
    </row>
    <row r="523" spans="2:65" s="13" customFormat="1" ht="13.5">
      <c r="B523" s="227"/>
      <c r="C523" s="228"/>
      <c r="D523" s="203" t="s">
        <v>131</v>
      </c>
      <c r="E523" s="229" t="s">
        <v>21</v>
      </c>
      <c r="F523" s="230" t="s">
        <v>133</v>
      </c>
      <c r="G523" s="228"/>
      <c r="H523" s="231">
        <v>158.16</v>
      </c>
      <c r="I523" s="232"/>
      <c r="J523" s="228"/>
      <c r="K523" s="228"/>
      <c r="L523" s="233"/>
      <c r="M523" s="234"/>
      <c r="N523" s="235"/>
      <c r="O523" s="235"/>
      <c r="P523" s="235"/>
      <c r="Q523" s="235"/>
      <c r="R523" s="235"/>
      <c r="S523" s="235"/>
      <c r="T523" s="236"/>
      <c r="AT523" s="237" t="s">
        <v>131</v>
      </c>
      <c r="AU523" s="237" t="s">
        <v>82</v>
      </c>
      <c r="AV523" s="13" t="s">
        <v>134</v>
      </c>
      <c r="AW523" s="13" t="s">
        <v>35</v>
      </c>
      <c r="AX523" s="13" t="s">
        <v>80</v>
      </c>
      <c r="AY523" s="237" t="s">
        <v>120</v>
      </c>
    </row>
    <row r="524" spans="2:65" s="1" customFormat="1" ht="16.5" customHeight="1">
      <c r="B524" s="40"/>
      <c r="C524" s="191" t="s">
        <v>661</v>
      </c>
      <c r="D524" s="191" t="s">
        <v>123</v>
      </c>
      <c r="E524" s="192" t="s">
        <v>662</v>
      </c>
      <c r="F524" s="193" t="s">
        <v>663</v>
      </c>
      <c r="G524" s="194" t="s">
        <v>435</v>
      </c>
      <c r="H524" s="195">
        <v>768</v>
      </c>
      <c r="I524" s="196"/>
      <c r="J524" s="197">
        <f>ROUND(I524*H524,2)</f>
        <v>0</v>
      </c>
      <c r="K524" s="193" t="s">
        <v>127</v>
      </c>
      <c r="L524" s="60"/>
      <c r="M524" s="198" t="s">
        <v>21</v>
      </c>
      <c r="N524" s="199" t="s">
        <v>43</v>
      </c>
      <c r="O524" s="41"/>
      <c r="P524" s="200">
        <f>O524*H524</f>
        <v>0</v>
      </c>
      <c r="Q524" s="200">
        <v>9.0000000000000006E-5</v>
      </c>
      <c r="R524" s="200">
        <f>Q524*H524</f>
        <v>6.9120000000000001E-2</v>
      </c>
      <c r="S524" s="200">
        <v>0</v>
      </c>
      <c r="T524" s="201">
        <f>S524*H524</f>
        <v>0</v>
      </c>
      <c r="AR524" s="23" t="s">
        <v>275</v>
      </c>
      <c r="AT524" s="23" t="s">
        <v>123</v>
      </c>
      <c r="AU524" s="23" t="s">
        <v>82</v>
      </c>
      <c r="AY524" s="23" t="s">
        <v>120</v>
      </c>
      <c r="BE524" s="202">
        <f>IF(N524="základní",J524,0)</f>
        <v>0</v>
      </c>
      <c r="BF524" s="202">
        <f>IF(N524="snížená",J524,0)</f>
        <v>0</v>
      </c>
      <c r="BG524" s="202">
        <f>IF(N524="zákl. přenesená",J524,0)</f>
        <v>0</v>
      </c>
      <c r="BH524" s="202">
        <f>IF(N524="sníž. přenesená",J524,0)</f>
        <v>0</v>
      </c>
      <c r="BI524" s="202">
        <f>IF(N524="nulová",J524,0)</f>
        <v>0</v>
      </c>
      <c r="BJ524" s="23" t="s">
        <v>80</v>
      </c>
      <c r="BK524" s="202">
        <f>ROUND(I524*H524,2)</f>
        <v>0</v>
      </c>
      <c r="BL524" s="23" t="s">
        <v>275</v>
      </c>
      <c r="BM524" s="23" t="s">
        <v>664</v>
      </c>
    </row>
    <row r="525" spans="2:65" s="1" customFormat="1" ht="27">
      <c r="B525" s="40"/>
      <c r="C525" s="62"/>
      <c r="D525" s="203" t="s">
        <v>130</v>
      </c>
      <c r="E525" s="62"/>
      <c r="F525" s="204" t="s">
        <v>665</v>
      </c>
      <c r="G525" s="62"/>
      <c r="H525" s="62"/>
      <c r="I525" s="162"/>
      <c r="J525" s="62"/>
      <c r="K525" s="62"/>
      <c r="L525" s="60"/>
      <c r="M525" s="205"/>
      <c r="N525" s="41"/>
      <c r="O525" s="41"/>
      <c r="P525" s="41"/>
      <c r="Q525" s="41"/>
      <c r="R525" s="41"/>
      <c r="S525" s="41"/>
      <c r="T525" s="77"/>
      <c r="AT525" s="23" t="s">
        <v>130</v>
      </c>
      <c r="AU525" s="23" t="s">
        <v>82</v>
      </c>
    </row>
    <row r="526" spans="2:65" s="11" customFormat="1" ht="13.5">
      <c r="B526" s="206"/>
      <c r="C526" s="207"/>
      <c r="D526" s="203" t="s">
        <v>131</v>
      </c>
      <c r="E526" s="208" t="s">
        <v>21</v>
      </c>
      <c r="F526" s="209" t="s">
        <v>180</v>
      </c>
      <c r="G526" s="207"/>
      <c r="H526" s="208" t="s">
        <v>21</v>
      </c>
      <c r="I526" s="210"/>
      <c r="J526" s="207"/>
      <c r="K526" s="207"/>
      <c r="L526" s="211"/>
      <c r="M526" s="212"/>
      <c r="N526" s="213"/>
      <c r="O526" s="213"/>
      <c r="P526" s="213"/>
      <c r="Q526" s="213"/>
      <c r="R526" s="213"/>
      <c r="S526" s="213"/>
      <c r="T526" s="214"/>
      <c r="AT526" s="215" t="s">
        <v>131</v>
      </c>
      <c r="AU526" s="215" t="s">
        <v>82</v>
      </c>
      <c r="AV526" s="11" t="s">
        <v>80</v>
      </c>
      <c r="AW526" s="11" t="s">
        <v>35</v>
      </c>
      <c r="AX526" s="11" t="s">
        <v>72</v>
      </c>
      <c r="AY526" s="215" t="s">
        <v>120</v>
      </c>
    </row>
    <row r="527" spans="2:65" s="12" customFormat="1" ht="13.5">
      <c r="B527" s="216"/>
      <c r="C527" s="217"/>
      <c r="D527" s="203" t="s">
        <v>131</v>
      </c>
      <c r="E527" s="218" t="s">
        <v>21</v>
      </c>
      <c r="F527" s="219" t="s">
        <v>666</v>
      </c>
      <c r="G527" s="217"/>
      <c r="H527" s="220">
        <v>768</v>
      </c>
      <c r="I527" s="221"/>
      <c r="J527" s="217"/>
      <c r="K527" s="217"/>
      <c r="L527" s="222"/>
      <c r="M527" s="223"/>
      <c r="N527" s="224"/>
      <c r="O527" s="224"/>
      <c r="P527" s="224"/>
      <c r="Q527" s="224"/>
      <c r="R527" s="224"/>
      <c r="S527" s="224"/>
      <c r="T527" s="225"/>
      <c r="AT527" s="226" t="s">
        <v>131</v>
      </c>
      <c r="AU527" s="226" t="s">
        <v>82</v>
      </c>
      <c r="AV527" s="12" t="s">
        <v>82</v>
      </c>
      <c r="AW527" s="12" t="s">
        <v>35</v>
      </c>
      <c r="AX527" s="12" t="s">
        <v>72</v>
      </c>
      <c r="AY527" s="226" t="s">
        <v>120</v>
      </c>
    </row>
    <row r="528" spans="2:65" s="13" customFormat="1" ht="13.5">
      <c r="B528" s="227"/>
      <c r="C528" s="228"/>
      <c r="D528" s="203" t="s">
        <v>131</v>
      </c>
      <c r="E528" s="229" t="s">
        <v>21</v>
      </c>
      <c r="F528" s="230" t="s">
        <v>133</v>
      </c>
      <c r="G528" s="228"/>
      <c r="H528" s="231">
        <v>768</v>
      </c>
      <c r="I528" s="232"/>
      <c r="J528" s="228"/>
      <c r="K528" s="228"/>
      <c r="L528" s="233"/>
      <c r="M528" s="234"/>
      <c r="N528" s="235"/>
      <c r="O528" s="235"/>
      <c r="P528" s="235"/>
      <c r="Q528" s="235"/>
      <c r="R528" s="235"/>
      <c r="S528" s="235"/>
      <c r="T528" s="236"/>
      <c r="AT528" s="237" t="s">
        <v>131</v>
      </c>
      <c r="AU528" s="237" t="s">
        <v>82</v>
      </c>
      <c r="AV528" s="13" t="s">
        <v>134</v>
      </c>
      <c r="AW528" s="13" t="s">
        <v>35</v>
      </c>
      <c r="AX528" s="13" t="s">
        <v>80</v>
      </c>
      <c r="AY528" s="237" t="s">
        <v>120</v>
      </c>
    </row>
    <row r="529" spans="2:65" s="1" customFormat="1" ht="16.5" customHeight="1">
      <c r="B529" s="40"/>
      <c r="C529" s="191" t="s">
        <v>667</v>
      </c>
      <c r="D529" s="191" t="s">
        <v>123</v>
      </c>
      <c r="E529" s="192" t="s">
        <v>668</v>
      </c>
      <c r="F529" s="193" t="s">
        <v>669</v>
      </c>
      <c r="G529" s="194" t="s">
        <v>269</v>
      </c>
      <c r="H529" s="195">
        <v>280</v>
      </c>
      <c r="I529" s="196"/>
      <c r="J529" s="197">
        <f>ROUND(I529*H529,2)</f>
        <v>0</v>
      </c>
      <c r="K529" s="193" t="s">
        <v>127</v>
      </c>
      <c r="L529" s="60"/>
      <c r="M529" s="198" t="s">
        <v>21</v>
      </c>
      <c r="N529" s="199" t="s">
        <v>43</v>
      </c>
      <c r="O529" s="41"/>
      <c r="P529" s="200">
        <f>O529*H529</f>
        <v>0</v>
      </c>
      <c r="Q529" s="200">
        <v>0</v>
      </c>
      <c r="R529" s="200">
        <f>Q529*H529</f>
        <v>0</v>
      </c>
      <c r="S529" s="200">
        <v>0</v>
      </c>
      <c r="T529" s="201">
        <f>S529*H529</f>
        <v>0</v>
      </c>
      <c r="AR529" s="23" t="s">
        <v>275</v>
      </c>
      <c r="AT529" s="23" t="s">
        <v>123</v>
      </c>
      <c r="AU529" s="23" t="s">
        <v>82</v>
      </c>
      <c r="AY529" s="23" t="s">
        <v>120</v>
      </c>
      <c r="BE529" s="202">
        <f>IF(N529="základní",J529,0)</f>
        <v>0</v>
      </c>
      <c r="BF529" s="202">
        <f>IF(N529="snížená",J529,0)</f>
        <v>0</v>
      </c>
      <c r="BG529" s="202">
        <f>IF(N529="zákl. přenesená",J529,0)</f>
        <v>0</v>
      </c>
      <c r="BH529" s="202">
        <f>IF(N529="sníž. přenesená",J529,0)</f>
        <v>0</v>
      </c>
      <c r="BI529" s="202">
        <f>IF(N529="nulová",J529,0)</f>
        <v>0</v>
      </c>
      <c r="BJ529" s="23" t="s">
        <v>80</v>
      </c>
      <c r="BK529" s="202">
        <f>ROUND(I529*H529,2)</f>
        <v>0</v>
      </c>
      <c r="BL529" s="23" t="s">
        <v>275</v>
      </c>
      <c r="BM529" s="23" t="s">
        <v>670</v>
      </c>
    </row>
    <row r="530" spans="2:65" s="1" customFormat="1" ht="13.5">
      <c r="B530" s="40"/>
      <c r="C530" s="62"/>
      <c r="D530" s="203" t="s">
        <v>130</v>
      </c>
      <c r="E530" s="62"/>
      <c r="F530" s="204" t="s">
        <v>671</v>
      </c>
      <c r="G530" s="62"/>
      <c r="H530" s="62"/>
      <c r="I530" s="162"/>
      <c r="J530" s="62"/>
      <c r="K530" s="62"/>
      <c r="L530" s="60"/>
      <c r="M530" s="205"/>
      <c r="N530" s="41"/>
      <c r="O530" s="41"/>
      <c r="P530" s="41"/>
      <c r="Q530" s="41"/>
      <c r="R530" s="41"/>
      <c r="S530" s="41"/>
      <c r="T530" s="77"/>
      <c r="AT530" s="23" t="s">
        <v>130</v>
      </c>
      <c r="AU530" s="23" t="s">
        <v>82</v>
      </c>
    </row>
    <row r="531" spans="2:65" s="1" customFormat="1" ht="40.5">
      <c r="B531" s="40"/>
      <c r="C531" s="62"/>
      <c r="D531" s="203" t="s">
        <v>213</v>
      </c>
      <c r="E531" s="62"/>
      <c r="F531" s="241" t="s">
        <v>672</v>
      </c>
      <c r="G531" s="62"/>
      <c r="H531" s="62"/>
      <c r="I531" s="162"/>
      <c r="J531" s="62"/>
      <c r="K531" s="62"/>
      <c r="L531" s="60"/>
      <c r="M531" s="205"/>
      <c r="N531" s="41"/>
      <c r="O531" s="41"/>
      <c r="P531" s="41"/>
      <c r="Q531" s="41"/>
      <c r="R531" s="41"/>
      <c r="S531" s="41"/>
      <c r="T531" s="77"/>
      <c r="AT531" s="23" t="s">
        <v>213</v>
      </c>
      <c r="AU531" s="23" t="s">
        <v>82</v>
      </c>
    </row>
    <row r="532" spans="2:65" s="12" customFormat="1" ht="13.5">
      <c r="B532" s="216"/>
      <c r="C532" s="217"/>
      <c r="D532" s="203" t="s">
        <v>131</v>
      </c>
      <c r="E532" s="218" t="s">
        <v>21</v>
      </c>
      <c r="F532" s="219" t="s">
        <v>673</v>
      </c>
      <c r="G532" s="217"/>
      <c r="H532" s="220">
        <v>280</v>
      </c>
      <c r="I532" s="221"/>
      <c r="J532" s="217"/>
      <c r="K532" s="217"/>
      <c r="L532" s="222"/>
      <c r="M532" s="223"/>
      <c r="N532" s="224"/>
      <c r="O532" s="224"/>
      <c r="P532" s="224"/>
      <c r="Q532" s="224"/>
      <c r="R532" s="224"/>
      <c r="S532" s="224"/>
      <c r="T532" s="225"/>
      <c r="AT532" s="226" t="s">
        <v>131</v>
      </c>
      <c r="AU532" s="226" t="s">
        <v>82</v>
      </c>
      <c r="AV532" s="12" t="s">
        <v>82</v>
      </c>
      <c r="AW532" s="12" t="s">
        <v>35</v>
      </c>
      <c r="AX532" s="12" t="s">
        <v>72</v>
      </c>
      <c r="AY532" s="226" t="s">
        <v>120</v>
      </c>
    </row>
    <row r="533" spans="2:65" s="13" customFormat="1" ht="13.5">
      <c r="B533" s="227"/>
      <c r="C533" s="228"/>
      <c r="D533" s="203" t="s">
        <v>131</v>
      </c>
      <c r="E533" s="229" t="s">
        <v>21</v>
      </c>
      <c r="F533" s="230" t="s">
        <v>133</v>
      </c>
      <c r="G533" s="228"/>
      <c r="H533" s="231">
        <v>280</v>
      </c>
      <c r="I533" s="232"/>
      <c r="J533" s="228"/>
      <c r="K533" s="228"/>
      <c r="L533" s="233"/>
      <c r="M533" s="234"/>
      <c r="N533" s="235"/>
      <c r="O533" s="235"/>
      <c r="P533" s="235"/>
      <c r="Q533" s="235"/>
      <c r="R533" s="235"/>
      <c r="S533" s="235"/>
      <c r="T533" s="236"/>
      <c r="AT533" s="237" t="s">
        <v>131</v>
      </c>
      <c r="AU533" s="237" t="s">
        <v>82</v>
      </c>
      <c r="AV533" s="13" t="s">
        <v>134</v>
      </c>
      <c r="AW533" s="13" t="s">
        <v>35</v>
      </c>
      <c r="AX533" s="13" t="s">
        <v>80</v>
      </c>
      <c r="AY533" s="237" t="s">
        <v>120</v>
      </c>
    </row>
    <row r="534" spans="2:65" s="1" customFormat="1" ht="25.5" customHeight="1">
      <c r="B534" s="40"/>
      <c r="C534" s="191" t="s">
        <v>674</v>
      </c>
      <c r="D534" s="191" t="s">
        <v>123</v>
      </c>
      <c r="E534" s="192" t="s">
        <v>675</v>
      </c>
      <c r="F534" s="193" t="s">
        <v>676</v>
      </c>
      <c r="G534" s="194" t="s">
        <v>435</v>
      </c>
      <c r="H534" s="195">
        <v>12.96</v>
      </c>
      <c r="I534" s="196"/>
      <c r="J534" s="197">
        <f>ROUND(I534*H534,2)</f>
        <v>0</v>
      </c>
      <c r="K534" s="193" t="s">
        <v>127</v>
      </c>
      <c r="L534" s="60"/>
      <c r="M534" s="198" t="s">
        <v>21</v>
      </c>
      <c r="N534" s="199" t="s">
        <v>43</v>
      </c>
      <c r="O534" s="41"/>
      <c r="P534" s="200">
        <f>O534*H534</f>
        <v>0</v>
      </c>
      <c r="Q534" s="200">
        <v>7.7999999999999999E-4</v>
      </c>
      <c r="R534" s="200">
        <f>Q534*H534</f>
        <v>1.0108800000000001E-2</v>
      </c>
      <c r="S534" s="200">
        <v>0</v>
      </c>
      <c r="T534" s="201">
        <f>S534*H534</f>
        <v>0</v>
      </c>
      <c r="AR534" s="23" t="s">
        <v>275</v>
      </c>
      <c r="AT534" s="23" t="s">
        <v>123</v>
      </c>
      <c r="AU534" s="23" t="s">
        <v>82</v>
      </c>
      <c r="AY534" s="23" t="s">
        <v>120</v>
      </c>
      <c r="BE534" s="202">
        <f>IF(N534="základní",J534,0)</f>
        <v>0</v>
      </c>
      <c r="BF534" s="202">
        <f>IF(N534="snížená",J534,0)</f>
        <v>0</v>
      </c>
      <c r="BG534" s="202">
        <f>IF(N534="zákl. přenesená",J534,0)</f>
        <v>0</v>
      </c>
      <c r="BH534" s="202">
        <f>IF(N534="sníž. přenesená",J534,0)</f>
        <v>0</v>
      </c>
      <c r="BI534" s="202">
        <f>IF(N534="nulová",J534,0)</f>
        <v>0</v>
      </c>
      <c r="BJ534" s="23" t="s">
        <v>80</v>
      </c>
      <c r="BK534" s="202">
        <f>ROUND(I534*H534,2)</f>
        <v>0</v>
      </c>
      <c r="BL534" s="23" t="s">
        <v>275</v>
      </c>
      <c r="BM534" s="23" t="s">
        <v>677</v>
      </c>
    </row>
    <row r="535" spans="2:65" s="1" customFormat="1" ht="27">
      <c r="B535" s="40"/>
      <c r="C535" s="62"/>
      <c r="D535" s="203" t="s">
        <v>130</v>
      </c>
      <c r="E535" s="62"/>
      <c r="F535" s="204" t="s">
        <v>678</v>
      </c>
      <c r="G535" s="62"/>
      <c r="H535" s="62"/>
      <c r="I535" s="162"/>
      <c r="J535" s="62"/>
      <c r="K535" s="62"/>
      <c r="L535" s="60"/>
      <c r="M535" s="205"/>
      <c r="N535" s="41"/>
      <c r="O535" s="41"/>
      <c r="P535" s="41"/>
      <c r="Q535" s="41"/>
      <c r="R535" s="41"/>
      <c r="S535" s="41"/>
      <c r="T535" s="77"/>
      <c r="AT535" s="23" t="s">
        <v>130</v>
      </c>
      <c r="AU535" s="23" t="s">
        <v>82</v>
      </c>
    </row>
    <row r="536" spans="2:65" s="11" customFormat="1" ht="13.5">
      <c r="B536" s="206"/>
      <c r="C536" s="207"/>
      <c r="D536" s="203" t="s">
        <v>131</v>
      </c>
      <c r="E536" s="208" t="s">
        <v>21</v>
      </c>
      <c r="F536" s="209" t="s">
        <v>180</v>
      </c>
      <c r="G536" s="207"/>
      <c r="H536" s="208" t="s">
        <v>21</v>
      </c>
      <c r="I536" s="210"/>
      <c r="J536" s="207"/>
      <c r="K536" s="207"/>
      <c r="L536" s="211"/>
      <c r="M536" s="212"/>
      <c r="N536" s="213"/>
      <c r="O536" s="213"/>
      <c r="P536" s="213"/>
      <c r="Q536" s="213"/>
      <c r="R536" s="213"/>
      <c r="S536" s="213"/>
      <c r="T536" s="214"/>
      <c r="AT536" s="215" t="s">
        <v>131</v>
      </c>
      <c r="AU536" s="215" t="s">
        <v>82</v>
      </c>
      <c r="AV536" s="11" t="s">
        <v>80</v>
      </c>
      <c r="AW536" s="11" t="s">
        <v>35</v>
      </c>
      <c r="AX536" s="11" t="s">
        <v>72</v>
      </c>
      <c r="AY536" s="215" t="s">
        <v>120</v>
      </c>
    </row>
    <row r="537" spans="2:65" s="12" customFormat="1" ht="13.5">
      <c r="B537" s="216"/>
      <c r="C537" s="217"/>
      <c r="D537" s="203" t="s">
        <v>131</v>
      </c>
      <c r="E537" s="218" t="s">
        <v>21</v>
      </c>
      <c r="F537" s="219" t="s">
        <v>679</v>
      </c>
      <c r="G537" s="217"/>
      <c r="H537" s="220">
        <v>12.96</v>
      </c>
      <c r="I537" s="221"/>
      <c r="J537" s="217"/>
      <c r="K537" s="217"/>
      <c r="L537" s="222"/>
      <c r="M537" s="223"/>
      <c r="N537" s="224"/>
      <c r="O537" s="224"/>
      <c r="P537" s="224"/>
      <c r="Q537" s="224"/>
      <c r="R537" s="224"/>
      <c r="S537" s="224"/>
      <c r="T537" s="225"/>
      <c r="AT537" s="226" t="s">
        <v>131</v>
      </c>
      <c r="AU537" s="226" t="s">
        <v>82</v>
      </c>
      <c r="AV537" s="12" t="s">
        <v>82</v>
      </c>
      <c r="AW537" s="12" t="s">
        <v>35</v>
      </c>
      <c r="AX537" s="12" t="s">
        <v>72</v>
      </c>
      <c r="AY537" s="226" t="s">
        <v>120</v>
      </c>
    </row>
    <row r="538" spans="2:65" s="13" customFormat="1" ht="13.5">
      <c r="B538" s="227"/>
      <c r="C538" s="228"/>
      <c r="D538" s="203" t="s">
        <v>131</v>
      </c>
      <c r="E538" s="229" t="s">
        <v>21</v>
      </c>
      <c r="F538" s="230" t="s">
        <v>133</v>
      </c>
      <c r="G538" s="228"/>
      <c r="H538" s="231">
        <v>12.96</v>
      </c>
      <c r="I538" s="232"/>
      <c r="J538" s="228"/>
      <c r="K538" s="228"/>
      <c r="L538" s="233"/>
      <c r="M538" s="234"/>
      <c r="N538" s="235"/>
      <c r="O538" s="235"/>
      <c r="P538" s="235"/>
      <c r="Q538" s="235"/>
      <c r="R538" s="235"/>
      <c r="S538" s="235"/>
      <c r="T538" s="236"/>
      <c r="AT538" s="237" t="s">
        <v>131</v>
      </c>
      <c r="AU538" s="237" t="s">
        <v>82</v>
      </c>
      <c r="AV538" s="13" t="s">
        <v>134</v>
      </c>
      <c r="AW538" s="13" t="s">
        <v>35</v>
      </c>
      <c r="AX538" s="13" t="s">
        <v>80</v>
      </c>
      <c r="AY538" s="237" t="s">
        <v>120</v>
      </c>
    </row>
    <row r="539" spans="2:65" s="1" customFormat="1" ht="16.5" customHeight="1">
      <c r="B539" s="40"/>
      <c r="C539" s="242" t="s">
        <v>680</v>
      </c>
      <c r="D539" s="242" t="s">
        <v>276</v>
      </c>
      <c r="E539" s="243" t="s">
        <v>681</v>
      </c>
      <c r="F539" s="244" t="s">
        <v>682</v>
      </c>
      <c r="G539" s="245" t="s">
        <v>177</v>
      </c>
      <c r="H539" s="246">
        <v>311.05799999999999</v>
      </c>
      <c r="I539" s="247">
        <v>550</v>
      </c>
      <c r="J539" s="248">
        <f>ROUND(I539*H539,2)</f>
        <v>171081.9</v>
      </c>
      <c r="K539" s="244" t="s">
        <v>127</v>
      </c>
      <c r="L539" s="249"/>
      <c r="M539" s="250" t="s">
        <v>21</v>
      </c>
      <c r="N539" s="251" t="s">
        <v>43</v>
      </c>
      <c r="O539" s="41"/>
      <c r="P539" s="200">
        <f>O539*H539</f>
        <v>0</v>
      </c>
      <c r="Q539" s="200">
        <v>1.29E-2</v>
      </c>
      <c r="R539" s="200">
        <f>Q539*H539</f>
        <v>4.0126482000000001</v>
      </c>
      <c r="S539" s="200">
        <v>0</v>
      </c>
      <c r="T539" s="201">
        <f>S539*H539</f>
        <v>0</v>
      </c>
      <c r="AR539" s="23" t="s">
        <v>388</v>
      </c>
      <c r="AT539" s="23" t="s">
        <v>276</v>
      </c>
      <c r="AU539" s="23" t="s">
        <v>82</v>
      </c>
      <c r="AY539" s="23" t="s">
        <v>120</v>
      </c>
      <c r="BE539" s="202">
        <f>IF(N539="základní",J539,0)</f>
        <v>171081.9</v>
      </c>
      <c r="BF539" s="202">
        <f>IF(N539="snížená",J539,0)</f>
        <v>0</v>
      </c>
      <c r="BG539" s="202">
        <f>IF(N539="zákl. přenesená",J539,0)</f>
        <v>0</v>
      </c>
      <c r="BH539" s="202">
        <f>IF(N539="sníž. přenesená",J539,0)</f>
        <v>0</v>
      </c>
      <c r="BI539" s="202">
        <f>IF(N539="nulová",J539,0)</f>
        <v>0</v>
      </c>
      <c r="BJ539" s="23" t="s">
        <v>80</v>
      </c>
      <c r="BK539" s="202">
        <f>ROUND(I539*H539,2)</f>
        <v>171081.9</v>
      </c>
      <c r="BL539" s="23" t="s">
        <v>275</v>
      </c>
      <c r="BM539" s="23" t="s">
        <v>683</v>
      </c>
    </row>
    <row r="540" spans="2:65" s="1" customFormat="1" ht="13.5">
      <c r="B540" s="40"/>
      <c r="C540" s="62"/>
      <c r="D540" s="203" t="s">
        <v>130</v>
      </c>
      <c r="E540" s="62"/>
      <c r="F540" s="204" t="s">
        <v>682</v>
      </c>
      <c r="G540" s="62"/>
      <c r="H540" s="62"/>
      <c r="I540" s="162"/>
      <c r="J540" s="62"/>
      <c r="K540" s="62"/>
      <c r="L540" s="60"/>
      <c r="M540" s="205"/>
      <c r="N540" s="41"/>
      <c r="O540" s="41"/>
      <c r="P540" s="41"/>
      <c r="Q540" s="41"/>
      <c r="R540" s="41"/>
      <c r="S540" s="41"/>
      <c r="T540" s="77"/>
      <c r="AT540" s="23" t="s">
        <v>130</v>
      </c>
      <c r="AU540" s="23" t="s">
        <v>82</v>
      </c>
    </row>
    <row r="541" spans="2:65" s="12" customFormat="1" ht="13.5">
      <c r="B541" s="216"/>
      <c r="C541" s="217"/>
      <c r="D541" s="203" t="s">
        <v>131</v>
      </c>
      <c r="E541" s="218" t="s">
        <v>21</v>
      </c>
      <c r="F541" s="219" t="s">
        <v>684</v>
      </c>
      <c r="G541" s="217"/>
      <c r="H541" s="220">
        <v>311.05799999999999</v>
      </c>
      <c r="I541" s="221"/>
      <c r="J541" s="217"/>
      <c r="K541" s="217"/>
      <c r="L541" s="222"/>
      <c r="M541" s="223"/>
      <c r="N541" s="224"/>
      <c r="O541" s="224"/>
      <c r="P541" s="224"/>
      <c r="Q541" s="224"/>
      <c r="R541" s="224"/>
      <c r="S541" s="224"/>
      <c r="T541" s="225"/>
      <c r="AT541" s="226" t="s">
        <v>131</v>
      </c>
      <c r="AU541" s="226" t="s">
        <v>82</v>
      </c>
      <c r="AV541" s="12" t="s">
        <v>82</v>
      </c>
      <c r="AW541" s="12" t="s">
        <v>35</v>
      </c>
      <c r="AX541" s="12" t="s">
        <v>72</v>
      </c>
      <c r="AY541" s="226" t="s">
        <v>120</v>
      </c>
    </row>
    <row r="542" spans="2:65" s="13" customFormat="1" ht="13.5">
      <c r="B542" s="227"/>
      <c r="C542" s="228"/>
      <c r="D542" s="203" t="s">
        <v>131</v>
      </c>
      <c r="E542" s="229" t="s">
        <v>21</v>
      </c>
      <c r="F542" s="230" t="s">
        <v>133</v>
      </c>
      <c r="G542" s="228"/>
      <c r="H542" s="231">
        <v>311.05799999999999</v>
      </c>
      <c r="I542" s="232"/>
      <c r="J542" s="228"/>
      <c r="K542" s="228"/>
      <c r="L542" s="233"/>
      <c r="M542" s="234"/>
      <c r="N542" s="235"/>
      <c r="O542" s="235"/>
      <c r="P542" s="235"/>
      <c r="Q542" s="235"/>
      <c r="R542" s="235"/>
      <c r="S542" s="235"/>
      <c r="T542" s="236"/>
      <c r="AT542" s="237" t="s">
        <v>131</v>
      </c>
      <c r="AU542" s="237" t="s">
        <v>82</v>
      </c>
      <c r="AV542" s="13" t="s">
        <v>134</v>
      </c>
      <c r="AW542" s="13" t="s">
        <v>35</v>
      </c>
      <c r="AX542" s="13" t="s">
        <v>80</v>
      </c>
      <c r="AY542" s="237" t="s">
        <v>120</v>
      </c>
    </row>
    <row r="543" spans="2:65" s="1" customFormat="1" ht="16.5" customHeight="1">
      <c r="B543" s="40"/>
      <c r="C543" s="191" t="s">
        <v>685</v>
      </c>
      <c r="D543" s="191" t="s">
        <v>123</v>
      </c>
      <c r="E543" s="192" t="s">
        <v>686</v>
      </c>
      <c r="F543" s="193" t="s">
        <v>687</v>
      </c>
      <c r="G543" s="194" t="s">
        <v>177</v>
      </c>
      <c r="H543" s="195">
        <v>282.77999999999997</v>
      </c>
      <c r="I543" s="196"/>
      <c r="J543" s="197">
        <f>ROUND(I543*H543,2)</f>
        <v>0</v>
      </c>
      <c r="K543" s="193" t="s">
        <v>127</v>
      </c>
      <c r="L543" s="60"/>
      <c r="M543" s="198" t="s">
        <v>21</v>
      </c>
      <c r="N543" s="199" t="s">
        <v>43</v>
      </c>
      <c r="O543" s="41"/>
      <c r="P543" s="200">
        <f>O543*H543</f>
        <v>0</v>
      </c>
      <c r="Q543" s="200">
        <v>2.9999999999999997E-4</v>
      </c>
      <c r="R543" s="200">
        <f>Q543*H543</f>
        <v>8.4833999999999979E-2</v>
      </c>
      <c r="S543" s="200">
        <v>0</v>
      </c>
      <c r="T543" s="201">
        <f>S543*H543</f>
        <v>0</v>
      </c>
      <c r="AR543" s="23" t="s">
        <v>275</v>
      </c>
      <c r="AT543" s="23" t="s">
        <v>123</v>
      </c>
      <c r="AU543" s="23" t="s">
        <v>82</v>
      </c>
      <c r="AY543" s="23" t="s">
        <v>120</v>
      </c>
      <c r="BE543" s="202">
        <f>IF(N543="základní",J543,0)</f>
        <v>0</v>
      </c>
      <c r="BF543" s="202">
        <f>IF(N543="snížená",J543,0)</f>
        <v>0</v>
      </c>
      <c r="BG543" s="202">
        <f>IF(N543="zákl. přenesená",J543,0)</f>
        <v>0</v>
      </c>
      <c r="BH543" s="202">
        <f>IF(N543="sníž. přenesená",J543,0)</f>
        <v>0</v>
      </c>
      <c r="BI543" s="202">
        <f>IF(N543="nulová",J543,0)</f>
        <v>0</v>
      </c>
      <c r="BJ543" s="23" t="s">
        <v>80</v>
      </c>
      <c r="BK543" s="202">
        <f>ROUND(I543*H543,2)</f>
        <v>0</v>
      </c>
      <c r="BL543" s="23" t="s">
        <v>275</v>
      </c>
      <c r="BM543" s="23" t="s">
        <v>688</v>
      </c>
    </row>
    <row r="544" spans="2:65" s="1" customFormat="1" ht="13.5">
      <c r="B544" s="40"/>
      <c r="C544" s="62"/>
      <c r="D544" s="203" t="s">
        <v>130</v>
      </c>
      <c r="E544" s="62"/>
      <c r="F544" s="204" t="s">
        <v>689</v>
      </c>
      <c r="G544" s="62"/>
      <c r="H544" s="62"/>
      <c r="I544" s="162"/>
      <c r="J544" s="62"/>
      <c r="K544" s="62"/>
      <c r="L544" s="60"/>
      <c r="M544" s="205"/>
      <c r="N544" s="41"/>
      <c r="O544" s="41"/>
      <c r="P544" s="41"/>
      <c r="Q544" s="41"/>
      <c r="R544" s="41"/>
      <c r="S544" s="41"/>
      <c r="T544" s="77"/>
      <c r="AT544" s="23" t="s">
        <v>130</v>
      </c>
      <c r="AU544" s="23" t="s">
        <v>82</v>
      </c>
    </row>
    <row r="545" spans="2:65" s="1" customFormat="1" ht="40.5">
      <c r="B545" s="40"/>
      <c r="C545" s="62"/>
      <c r="D545" s="203" t="s">
        <v>213</v>
      </c>
      <c r="E545" s="62"/>
      <c r="F545" s="241" t="s">
        <v>672</v>
      </c>
      <c r="G545" s="62"/>
      <c r="H545" s="62"/>
      <c r="I545" s="162"/>
      <c r="J545" s="62"/>
      <c r="K545" s="62"/>
      <c r="L545" s="60"/>
      <c r="M545" s="205"/>
      <c r="N545" s="41"/>
      <c r="O545" s="41"/>
      <c r="P545" s="41"/>
      <c r="Q545" s="41"/>
      <c r="R545" s="41"/>
      <c r="S545" s="41"/>
      <c r="T545" s="77"/>
      <c r="AT545" s="23" t="s">
        <v>213</v>
      </c>
      <c r="AU545" s="23" t="s">
        <v>82</v>
      </c>
    </row>
    <row r="546" spans="2:65" s="11" customFormat="1" ht="13.5">
      <c r="B546" s="206"/>
      <c r="C546" s="207"/>
      <c r="D546" s="203" t="s">
        <v>131</v>
      </c>
      <c r="E546" s="208" t="s">
        <v>21</v>
      </c>
      <c r="F546" s="209" t="s">
        <v>180</v>
      </c>
      <c r="G546" s="207"/>
      <c r="H546" s="208" t="s">
        <v>21</v>
      </c>
      <c r="I546" s="210"/>
      <c r="J546" s="207"/>
      <c r="K546" s="207"/>
      <c r="L546" s="211"/>
      <c r="M546" s="212"/>
      <c r="N546" s="213"/>
      <c r="O546" s="213"/>
      <c r="P546" s="213"/>
      <c r="Q546" s="213"/>
      <c r="R546" s="213"/>
      <c r="S546" s="213"/>
      <c r="T546" s="214"/>
      <c r="AT546" s="215" t="s">
        <v>131</v>
      </c>
      <c r="AU546" s="215" t="s">
        <v>82</v>
      </c>
      <c r="AV546" s="11" t="s">
        <v>80</v>
      </c>
      <c r="AW546" s="11" t="s">
        <v>35</v>
      </c>
      <c r="AX546" s="11" t="s">
        <v>72</v>
      </c>
      <c r="AY546" s="215" t="s">
        <v>120</v>
      </c>
    </row>
    <row r="547" spans="2:65" s="12" customFormat="1" ht="40.5">
      <c r="B547" s="216"/>
      <c r="C547" s="217"/>
      <c r="D547" s="203" t="s">
        <v>131</v>
      </c>
      <c r="E547" s="218" t="s">
        <v>21</v>
      </c>
      <c r="F547" s="219" t="s">
        <v>648</v>
      </c>
      <c r="G547" s="217"/>
      <c r="H547" s="220">
        <v>278.64</v>
      </c>
      <c r="I547" s="221"/>
      <c r="J547" s="217"/>
      <c r="K547" s="217"/>
      <c r="L547" s="222"/>
      <c r="M547" s="223"/>
      <c r="N547" s="224"/>
      <c r="O547" s="224"/>
      <c r="P547" s="224"/>
      <c r="Q547" s="224"/>
      <c r="R547" s="224"/>
      <c r="S547" s="224"/>
      <c r="T547" s="225"/>
      <c r="AT547" s="226" t="s">
        <v>131</v>
      </c>
      <c r="AU547" s="226" t="s">
        <v>82</v>
      </c>
      <c r="AV547" s="12" t="s">
        <v>82</v>
      </c>
      <c r="AW547" s="12" t="s">
        <v>35</v>
      </c>
      <c r="AX547" s="12" t="s">
        <v>72</v>
      </c>
      <c r="AY547" s="226" t="s">
        <v>120</v>
      </c>
    </row>
    <row r="548" spans="2:65" s="12" customFormat="1" ht="13.5">
      <c r="B548" s="216"/>
      <c r="C548" s="217"/>
      <c r="D548" s="203" t="s">
        <v>131</v>
      </c>
      <c r="E548" s="218" t="s">
        <v>21</v>
      </c>
      <c r="F548" s="219" t="s">
        <v>200</v>
      </c>
      <c r="G548" s="217"/>
      <c r="H548" s="220">
        <v>2.8439999999999999</v>
      </c>
      <c r="I548" s="221"/>
      <c r="J548" s="217"/>
      <c r="K548" s="217"/>
      <c r="L548" s="222"/>
      <c r="M548" s="223"/>
      <c r="N548" s="224"/>
      <c r="O548" s="224"/>
      <c r="P548" s="224"/>
      <c r="Q548" s="224"/>
      <c r="R548" s="224"/>
      <c r="S548" s="224"/>
      <c r="T548" s="225"/>
      <c r="AT548" s="226" t="s">
        <v>131</v>
      </c>
      <c r="AU548" s="226" t="s">
        <v>82</v>
      </c>
      <c r="AV548" s="12" t="s">
        <v>82</v>
      </c>
      <c r="AW548" s="12" t="s">
        <v>35</v>
      </c>
      <c r="AX548" s="12" t="s">
        <v>72</v>
      </c>
      <c r="AY548" s="226" t="s">
        <v>120</v>
      </c>
    </row>
    <row r="549" spans="2:65" s="12" customFormat="1" ht="13.5">
      <c r="B549" s="216"/>
      <c r="C549" s="217"/>
      <c r="D549" s="203" t="s">
        <v>131</v>
      </c>
      <c r="E549" s="218" t="s">
        <v>21</v>
      </c>
      <c r="F549" s="219" t="s">
        <v>690</v>
      </c>
      <c r="G549" s="217"/>
      <c r="H549" s="220">
        <v>1.296</v>
      </c>
      <c r="I549" s="221"/>
      <c r="J549" s="217"/>
      <c r="K549" s="217"/>
      <c r="L549" s="222"/>
      <c r="M549" s="223"/>
      <c r="N549" s="224"/>
      <c r="O549" s="224"/>
      <c r="P549" s="224"/>
      <c r="Q549" s="224"/>
      <c r="R549" s="224"/>
      <c r="S549" s="224"/>
      <c r="T549" s="225"/>
      <c r="AT549" s="226" t="s">
        <v>131</v>
      </c>
      <c r="AU549" s="226" t="s">
        <v>82</v>
      </c>
      <c r="AV549" s="12" t="s">
        <v>82</v>
      </c>
      <c r="AW549" s="12" t="s">
        <v>35</v>
      </c>
      <c r="AX549" s="12" t="s">
        <v>72</v>
      </c>
      <c r="AY549" s="226" t="s">
        <v>120</v>
      </c>
    </row>
    <row r="550" spans="2:65" s="13" customFormat="1" ht="13.5">
      <c r="B550" s="227"/>
      <c r="C550" s="228"/>
      <c r="D550" s="203" t="s">
        <v>131</v>
      </c>
      <c r="E550" s="229" t="s">
        <v>21</v>
      </c>
      <c r="F550" s="230" t="s">
        <v>133</v>
      </c>
      <c r="G550" s="228"/>
      <c r="H550" s="231">
        <v>282.77999999999997</v>
      </c>
      <c r="I550" s="232"/>
      <c r="J550" s="228"/>
      <c r="K550" s="228"/>
      <c r="L550" s="233"/>
      <c r="M550" s="234"/>
      <c r="N550" s="235"/>
      <c r="O550" s="235"/>
      <c r="P550" s="235"/>
      <c r="Q550" s="235"/>
      <c r="R550" s="235"/>
      <c r="S550" s="235"/>
      <c r="T550" s="236"/>
      <c r="AT550" s="237" t="s">
        <v>131</v>
      </c>
      <c r="AU550" s="237" t="s">
        <v>82</v>
      </c>
      <c r="AV550" s="13" t="s">
        <v>134</v>
      </c>
      <c r="AW550" s="13" t="s">
        <v>35</v>
      </c>
      <c r="AX550" s="13" t="s">
        <v>80</v>
      </c>
      <c r="AY550" s="237" t="s">
        <v>120</v>
      </c>
    </row>
    <row r="551" spans="2:65" s="1" customFormat="1" ht="16.5" customHeight="1">
      <c r="B551" s="40"/>
      <c r="C551" s="191" t="s">
        <v>691</v>
      </c>
      <c r="D551" s="191" t="s">
        <v>123</v>
      </c>
      <c r="E551" s="192" t="s">
        <v>692</v>
      </c>
      <c r="F551" s="193" t="s">
        <v>693</v>
      </c>
      <c r="G551" s="194" t="s">
        <v>398</v>
      </c>
      <c r="H551" s="195">
        <v>5.1189999999999998</v>
      </c>
      <c r="I551" s="196"/>
      <c r="J551" s="197">
        <f>ROUND(I551*H551,2)</f>
        <v>0</v>
      </c>
      <c r="K551" s="193" t="s">
        <v>127</v>
      </c>
      <c r="L551" s="60"/>
      <c r="M551" s="198" t="s">
        <v>21</v>
      </c>
      <c r="N551" s="199" t="s">
        <v>43</v>
      </c>
      <c r="O551" s="41"/>
      <c r="P551" s="200">
        <f>O551*H551</f>
        <v>0</v>
      </c>
      <c r="Q551" s="200">
        <v>0</v>
      </c>
      <c r="R551" s="200">
        <f>Q551*H551</f>
        <v>0</v>
      </c>
      <c r="S551" s="200">
        <v>0</v>
      </c>
      <c r="T551" s="201">
        <f>S551*H551</f>
        <v>0</v>
      </c>
      <c r="AR551" s="23" t="s">
        <v>275</v>
      </c>
      <c r="AT551" s="23" t="s">
        <v>123</v>
      </c>
      <c r="AU551" s="23" t="s">
        <v>82</v>
      </c>
      <c r="AY551" s="23" t="s">
        <v>120</v>
      </c>
      <c r="BE551" s="202">
        <f>IF(N551="základní",J551,0)</f>
        <v>0</v>
      </c>
      <c r="BF551" s="202">
        <f>IF(N551="snížená",J551,0)</f>
        <v>0</v>
      </c>
      <c r="BG551" s="202">
        <f>IF(N551="zákl. přenesená",J551,0)</f>
        <v>0</v>
      </c>
      <c r="BH551" s="202">
        <f>IF(N551="sníž. přenesená",J551,0)</f>
        <v>0</v>
      </c>
      <c r="BI551" s="202">
        <f>IF(N551="nulová",J551,0)</f>
        <v>0</v>
      </c>
      <c r="BJ551" s="23" t="s">
        <v>80</v>
      </c>
      <c r="BK551" s="202">
        <f>ROUND(I551*H551,2)</f>
        <v>0</v>
      </c>
      <c r="BL551" s="23" t="s">
        <v>275</v>
      </c>
      <c r="BM551" s="23" t="s">
        <v>694</v>
      </c>
    </row>
    <row r="552" spans="2:65" s="1" customFormat="1" ht="27">
      <c r="B552" s="40"/>
      <c r="C552" s="62"/>
      <c r="D552" s="203" t="s">
        <v>130</v>
      </c>
      <c r="E552" s="62"/>
      <c r="F552" s="204" t="s">
        <v>695</v>
      </c>
      <c r="G552" s="62"/>
      <c r="H552" s="62"/>
      <c r="I552" s="162"/>
      <c r="J552" s="62"/>
      <c r="K552" s="62"/>
      <c r="L552" s="60"/>
      <c r="M552" s="205"/>
      <c r="N552" s="41"/>
      <c r="O552" s="41"/>
      <c r="P552" s="41"/>
      <c r="Q552" s="41"/>
      <c r="R552" s="41"/>
      <c r="S552" s="41"/>
      <c r="T552" s="77"/>
      <c r="AT552" s="23" t="s">
        <v>130</v>
      </c>
      <c r="AU552" s="23" t="s">
        <v>82</v>
      </c>
    </row>
    <row r="553" spans="2:65" s="1" customFormat="1" ht="121.5">
      <c r="B553" s="40"/>
      <c r="C553" s="62"/>
      <c r="D553" s="203" t="s">
        <v>213</v>
      </c>
      <c r="E553" s="62"/>
      <c r="F553" s="241" t="s">
        <v>464</v>
      </c>
      <c r="G553" s="62"/>
      <c r="H553" s="62"/>
      <c r="I553" s="162"/>
      <c r="J553" s="62"/>
      <c r="K553" s="62"/>
      <c r="L553" s="60"/>
      <c r="M553" s="205"/>
      <c r="N553" s="41"/>
      <c r="O553" s="41"/>
      <c r="P553" s="41"/>
      <c r="Q553" s="41"/>
      <c r="R553" s="41"/>
      <c r="S553" s="41"/>
      <c r="T553" s="77"/>
      <c r="AT553" s="23" t="s">
        <v>213</v>
      </c>
      <c r="AU553" s="23" t="s">
        <v>82</v>
      </c>
    </row>
    <row r="554" spans="2:65" s="1" customFormat="1" ht="16.5" customHeight="1">
      <c r="B554" s="40"/>
      <c r="C554" s="191" t="s">
        <v>696</v>
      </c>
      <c r="D554" s="191" t="s">
        <v>123</v>
      </c>
      <c r="E554" s="192" t="s">
        <v>697</v>
      </c>
      <c r="F554" s="193" t="s">
        <v>698</v>
      </c>
      <c r="G554" s="194" t="s">
        <v>398</v>
      </c>
      <c r="H554" s="195">
        <v>5.1189999999999998</v>
      </c>
      <c r="I554" s="196"/>
      <c r="J554" s="197">
        <f>ROUND(I554*H554,2)</f>
        <v>0</v>
      </c>
      <c r="K554" s="193" t="s">
        <v>127</v>
      </c>
      <c r="L554" s="60"/>
      <c r="M554" s="198" t="s">
        <v>21</v>
      </c>
      <c r="N554" s="199" t="s">
        <v>43</v>
      </c>
      <c r="O554" s="41"/>
      <c r="P554" s="200">
        <f>O554*H554</f>
        <v>0</v>
      </c>
      <c r="Q554" s="200">
        <v>0</v>
      </c>
      <c r="R554" s="200">
        <f>Q554*H554</f>
        <v>0</v>
      </c>
      <c r="S554" s="200">
        <v>0</v>
      </c>
      <c r="T554" s="201">
        <f>S554*H554</f>
        <v>0</v>
      </c>
      <c r="AR554" s="23" t="s">
        <v>275</v>
      </c>
      <c r="AT554" s="23" t="s">
        <v>123</v>
      </c>
      <c r="AU554" s="23" t="s">
        <v>82</v>
      </c>
      <c r="AY554" s="23" t="s">
        <v>120</v>
      </c>
      <c r="BE554" s="202">
        <f>IF(N554="základní",J554,0)</f>
        <v>0</v>
      </c>
      <c r="BF554" s="202">
        <f>IF(N554="snížená",J554,0)</f>
        <v>0</v>
      </c>
      <c r="BG554" s="202">
        <f>IF(N554="zákl. přenesená",J554,0)</f>
        <v>0</v>
      </c>
      <c r="BH554" s="202">
        <f>IF(N554="sníž. přenesená",J554,0)</f>
        <v>0</v>
      </c>
      <c r="BI554" s="202">
        <f>IF(N554="nulová",J554,0)</f>
        <v>0</v>
      </c>
      <c r="BJ554" s="23" t="s">
        <v>80</v>
      </c>
      <c r="BK554" s="202">
        <f>ROUND(I554*H554,2)</f>
        <v>0</v>
      </c>
      <c r="BL554" s="23" t="s">
        <v>275</v>
      </c>
      <c r="BM554" s="23" t="s">
        <v>699</v>
      </c>
    </row>
    <row r="555" spans="2:65" s="1" customFormat="1" ht="27">
      <c r="B555" s="40"/>
      <c r="C555" s="62"/>
      <c r="D555" s="203" t="s">
        <v>130</v>
      </c>
      <c r="E555" s="62"/>
      <c r="F555" s="204" t="s">
        <v>700</v>
      </c>
      <c r="G555" s="62"/>
      <c r="H555" s="62"/>
      <c r="I555" s="162"/>
      <c r="J555" s="62"/>
      <c r="K555" s="62"/>
      <c r="L555" s="60"/>
      <c r="M555" s="205"/>
      <c r="N555" s="41"/>
      <c r="O555" s="41"/>
      <c r="P555" s="41"/>
      <c r="Q555" s="41"/>
      <c r="R555" s="41"/>
      <c r="S555" s="41"/>
      <c r="T555" s="77"/>
      <c r="AT555" s="23" t="s">
        <v>130</v>
      </c>
      <c r="AU555" s="23" t="s">
        <v>82</v>
      </c>
    </row>
    <row r="556" spans="2:65" s="1" customFormat="1" ht="121.5">
      <c r="B556" s="40"/>
      <c r="C556" s="62"/>
      <c r="D556" s="203" t="s">
        <v>213</v>
      </c>
      <c r="E556" s="62"/>
      <c r="F556" s="241" t="s">
        <v>464</v>
      </c>
      <c r="G556" s="62"/>
      <c r="H556" s="62"/>
      <c r="I556" s="162"/>
      <c r="J556" s="62"/>
      <c r="K556" s="62"/>
      <c r="L556" s="60"/>
      <c r="M556" s="205"/>
      <c r="N556" s="41"/>
      <c r="O556" s="41"/>
      <c r="P556" s="41"/>
      <c r="Q556" s="41"/>
      <c r="R556" s="41"/>
      <c r="S556" s="41"/>
      <c r="T556" s="77"/>
      <c r="AT556" s="23" t="s">
        <v>213</v>
      </c>
      <c r="AU556" s="23" t="s">
        <v>82</v>
      </c>
    </row>
    <row r="557" spans="2:65" s="10" customFormat="1" ht="29.85" customHeight="1">
      <c r="B557" s="175"/>
      <c r="C557" s="176"/>
      <c r="D557" s="177" t="s">
        <v>71</v>
      </c>
      <c r="E557" s="189" t="s">
        <v>701</v>
      </c>
      <c r="F557" s="189" t="s">
        <v>702</v>
      </c>
      <c r="G557" s="176"/>
      <c r="H557" s="176"/>
      <c r="I557" s="179"/>
      <c r="J557" s="190">
        <f>BK557</f>
        <v>0</v>
      </c>
      <c r="K557" s="176"/>
      <c r="L557" s="181"/>
      <c r="M557" s="182"/>
      <c r="N557" s="183"/>
      <c r="O557" s="183"/>
      <c r="P557" s="184">
        <f>SUM(P558:P603)</f>
        <v>0</v>
      </c>
      <c r="Q557" s="183"/>
      <c r="R557" s="184">
        <f>SUM(R558:R603)</f>
        <v>0.19056199999999998</v>
      </c>
      <c r="S557" s="183"/>
      <c r="T557" s="185">
        <f>SUM(T558:T603)</f>
        <v>0</v>
      </c>
      <c r="AR557" s="186" t="s">
        <v>82</v>
      </c>
      <c r="AT557" s="187" t="s">
        <v>71</v>
      </c>
      <c r="AU557" s="187" t="s">
        <v>80</v>
      </c>
      <c r="AY557" s="186" t="s">
        <v>120</v>
      </c>
      <c r="BK557" s="188">
        <f>SUM(BK558:BK603)</f>
        <v>0</v>
      </c>
    </row>
    <row r="558" spans="2:65" s="1" customFormat="1" ht="16.5" customHeight="1">
      <c r="B558" s="40"/>
      <c r="C558" s="191" t="s">
        <v>703</v>
      </c>
      <c r="D558" s="191" t="s">
        <v>123</v>
      </c>
      <c r="E558" s="192" t="s">
        <v>704</v>
      </c>
      <c r="F558" s="193" t="s">
        <v>705</v>
      </c>
      <c r="G558" s="194" t="s">
        <v>177</v>
      </c>
      <c r="H558" s="195">
        <v>282.83999999999997</v>
      </c>
      <c r="I558" s="196"/>
      <c r="J558" s="197">
        <f>ROUND(I558*H558,2)</f>
        <v>0</v>
      </c>
      <c r="K558" s="193" t="s">
        <v>127</v>
      </c>
      <c r="L558" s="60"/>
      <c r="M558" s="198" t="s">
        <v>21</v>
      </c>
      <c r="N558" s="199" t="s">
        <v>43</v>
      </c>
      <c r="O558" s="41"/>
      <c r="P558" s="200">
        <f>O558*H558</f>
        <v>0</v>
      </c>
      <c r="Q558" s="200">
        <v>6.9999999999999994E-5</v>
      </c>
      <c r="R558" s="200">
        <f>Q558*H558</f>
        <v>1.9798799999999995E-2</v>
      </c>
      <c r="S558" s="200">
        <v>0</v>
      </c>
      <c r="T558" s="201">
        <f>S558*H558</f>
        <v>0</v>
      </c>
      <c r="AR558" s="23" t="s">
        <v>275</v>
      </c>
      <c r="AT558" s="23" t="s">
        <v>123</v>
      </c>
      <c r="AU558" s="23" t="s">
        <v>82</v>
      </c>
      <c r="AY558" s="23" t="s">
        <v>120</v>
      </c>
      <c r="BE558" s="202">
        <f>IF(N558="základní",J558,0)</f>
        <v>0</v>
      </c>
      <c r="BF558" s="202">
        <f>IF(N558="snížená",J558,0)</f>
        <v>0</v>
      </c>
      <c r="BG558" s="202">
        <f>IF(N558="zákl. přenesená",J558,0)</f>
        <v>0</v>
      </c>
      <c r="BH558" s="202">
        <f>IF(N558="sníž. přenesená",J558,0)</f>
        <v>0</v>
      </c>
      <c r="BI558" s="202">
        <f>IF(N558="nulová",J558,0)</f>
        <v>0</v>
      </c>
      <c r="BJ558" s="23" t="s">
        <v>80</v>
      </c>
      <c r="BK558" s="202">
        <f>ROUND(I558*H558,2)</f>
        <v>0</v>
      </c>
      <c r="BL558" s="23" t="s">
        <v>275</v>
      </c>
      <c r="BM558" s="23" t="s">
        <v>706</v>
      </c>
    </row>
    <row r="559" spans="2:65" s="1" customFormat="1" ht="27">
      <c r="B559" s="40"/>
      <c r="C559" s="62"/>
      <c r="D559" s="203" t="s">
        <v>130</v>
      </c>
      <c r="E559" s="62"/>
      <c r="F559" s="204" t="s">
        <v>707</v>
      </c>
      <c r="G559" s="62"/>
      <c r="H559" s="62"/>
      <c r="I559" s="162"/>
      <c r="J559" s="62"/>
      <c r="K559" s="62"/>
      <c r="L559" s="60"/>
      <c r="M559" s="205"/>
      <c r="N559" s="41"/>
      <c r="O559" s="41"/>
      <c r="P559" s="41"/>
      <c r="Q559" s="41"/>
      <c r="R559" s="41"/>
      <c r="S559" s="41"/>
      <c r="T559" s="77"/>
      <c r="AT559" s="23" t="s">
        <v>130</v>
      </c>
      <c r="AU559" s="23" t="s">
        <v>82</v>
      </c>
    </row>
    <row r="560" spans="2:65" s="11" customFormat="1" ht="13.5">
      <c r="B560" s="206"/>
      <c r="C560" s="207"/>
      <c r="D560" s="203" t="s">
        <v>131</v>
      </c>
      <c r="E560" s="208" t="s">
        <v>21</v>
      </c>
      <c r="F560" s="209" t="s">
        <v>180</v>
      </c>
      <c r="G560" s="207"/>
      <c r="H560" s="208" t="s">
        <v>21</v>
      </c>
      <c r="I560" s="210"/>
      <c r="J560" s="207"/>
      <c r="K560" s="207"/>
      <c r="L560" s="211"/>
      <c r="M560" s="212"/>
      <c r="N560" s="213"/>
      <c r="O560" s="213"/>
      <c r="P560" s="213"/>
      <c r="Q560" s="213"/>
      <c r="R560" s="213"/>
      <c r="S560" s="213"/>
      <c r="T560" s="214"/>
      <c r="AT560" s="215" t="s">
        <v>131</v>
      </c>
      <c r="AU560" s="215" t="s">
        <v>82</v>
      </c>
      <c r="AV560" s="11" t="s">
        <v>80</v>
      </c>
      <c r="AW560" s="11" t="s">
        <v>35</v>
      </c>
      <c r="AX560" s="11" t="s">
        <v>72</v>
      </c>
      <c r="AY560" s="215" t="s">
        <v>120</v>
      </c>
    </row>
    <row r="561" spans="2:65" s="12" customFormat="1" ht="13.5">
      <c r="B561" s="216"/>
      <c r="C561" s="217"/>
      <c r="D561" s="203" t="s">
        <v>131</v>
      </c>
      <c r="E561" s="218" t="s">
        <v>21</v>
      </c>
      <c r="F561" s="219" t="s">
        <v>708</v>
      </c>
      <c r="G561" s="217"/>
      <c r="H561" s="220">
        <v>32.840000000000003</v>
      </c>
      <c r="I561" s="221"/>
      <c r="J561" s="217"/>
      <c r="K561" s="217"/>
      <c r="L561" s="222"/>
      <c r="M561" s="223"/>
      <c r="N561" s="224"/>
      <c r="O561" s="224"/>
      <c r="P561" s="224"/>
      <c r="Q561" s="224"/>
      <c r="R561" s="224"/>
      <c r="S561" s="224"/>
      <c r="T561" s="225"/>
      <c r="AT561" s="226" t="s">
        <v>131</v>
      </c>
      <c r="AU561" s="226" t="s">
        <v>82</v>
      </c>
      <c r="AV561" s="12" t="s">
        <v>82</v>
      </c>
      <c r="AW561" s="12" t="s">
        <v>35</v>
      </c>
      <c r="AX561" s="12" t="s">
        <v>72</v>
      </c>
      <c r="AY561" s="226" t="s">
        <v>120</v>
      </c>
    </row>
    <row r="562" spans="2:65" s="12" customFormat="1" ht="13.5">
      <c r="B562" s="216"/>
      <c r="C562" s="217"/>
      <c r="D562" s="203" t="s">
        <v>131</v>
      </c>
      <c r="E562" s="218" t="s">
        <v>21</v>
      </c>
      <c r="F562" s="219" t="s">
        <v>709</v>
      </c>
      <c r="G562" s="217"/>
      <c r="H562" s="220">
        <v>250</v>
      </c>
      <c r="I562" s="221"/>
      <c r="J562" s="217"/>
      <c r="K562" s="217"/>
      <c r="L562" s="222"/>
      <c r="M562" s="223"/>
      <c r="N562" s="224"/>
      <c r="O562" s="224"/>
      <c r="P562" s="224"/>
      <c r="Q562" s="224"/>
      <c r="R562" s="224"/>
      <c r="S562" s="224"/>
      <c r="T562" s="225"/>
      <c r="AT562" s="226" t="s">
        <v>131</v>
      </c>
      <c r="AU562" s="226" t="s">
        <v>82</v>
      </c>
      <c r="AV562" s="12" t="s">
        <v>82</v>
      </c>
      <c r="AW562" s="12" t="s">
        <v>35</v>
      </c>
      <c r="AX562" s="12" t="s">
        <v>72</v>
      </c>
      <c r="AY562" s="226" t="s">
        <v>120</v>
      </c>
    </row>
    <row r="563" spans="2:65" s="13" customFormat="1" ht="13.5">
      <c r="B563" s="227"/>
      <c r="C563" s="228"/>
      <c r="D563" s="203" t="s">
        <v>131</v>
      </c>
      <c r="E563" s="229" t="s">
        <v>21</v>
      </c>
      <c r="F563" s="230" t="s">
        <v>133</v>
      </c>
      <c r="G563" s="228"/>
      <c r="H563" s="231">
        <v>282.83999999999997</v>
      </c>
      <c r="I563" s="232"/>
      <c r="J563" s="228"/>
      <c r="K563" s="228"/>
      <c r="L563" s="233"/>
      <c r="M563" s="234"/>
      <c r="N563" s="235"/>
      <c r="O563" s="235"/>
      <c r="P563" s="235"/>
      <c r="Q563" s="235"/>
      <c r="R563" s="235"/>
      <c r="S563" s="235"/>
      <c r="T563" s="236"/>
      <c r="AT563" s="237" t="s">
        <v>131</v>
      </c>
      <c r="AU563" s="237" t="s">
        <v>82</v>
      </c>
      <c r="AV563" s="13" t="s">
        <v>134</v>
      </c>
      <c r="AW563" s="13" t="s">
        <v>35</v>
      </c>
      <c r="AX563" s="13" t="s">
        <v>80</v>
      </c>
      <c r="AY563" s="237" t="s">
        <v>120</v>
      </c>
    </row>
    <row r="564" spans="2:65" s="1" customFormat="1" ht="16.5" customHeight="1">
      <c r="B564" s="40"/>
      <c r="C564" s="191" t="s">
        <v>710</v>
      </c>
      <c r="D564" s="191" t="s">
        <v>123</v>
      </c>
      <c r="E564" s="192" t="s">
        <v>711</v>
      </c>
      <c r="F564" s="193" t="s">
        <v>712</v>
      </c>
      <c r="G564" s="194" t="s">
        <v>177</v>
      </c>
      <c r="H564" s="195">
        <v>282.83999999999997</v>
      </c>
      <c r="I564" s="196"/>
      <c r="J564" s="197">
        <f>ROUND(I564*H564,2)</f>
        <v>0</v>
      </c>
      <c r="K564" s="193" t="s">
        <v>127</v>
      </c>
      <c r="L564" s="60"/>
      <c r="M564" s="198" t="s">
        <v>21</v>
      </c>
      <c r="N564" s="199" t="s">
        <v>43</v>
      </c>
      <c r="O564" s="41"/>
      <c r="P564" s="200">
        <f>O564*H564</f>
        <v>0</v>
      </c>
      <c r="Q564" s="200">
        <v>6.9999999999999994E-5</v>
      </c>
      <c r="R564" s="200">
        <f>Q564*H564</f>
        <v>1.9798799999999995E-2</v>
      </c>
      <c r="S564" s="200">
        <v>0</v>
      </c>
      <c r="T564" s="201">
        <f>S564*H564</f>
        <v>0</v>
      </c>
      <c r="AR564" s="23" t="s">
        <v>275</v>
      </c>
      <c r="AT564" s="23" t="s">
        <v>123</v>
      </c>
      <c r="AU564" s="23" t="s">
        <v>82</v>
      </c>
      <c r="AY564" s="23" t="s">
        <v>120</v>
      </c>
      <c r="BE564" s="202">
        <f>IF(N564="základní",J564,0)</f>
        <v>0</v>
      </c>
      <c r="BF564" s="202">
        <f>IF(N564="snížená",J564,0)</f>
        <v>0</v>
      </c>
      <c r="BG564" s="202">
        <f>IF(N564="zákl. přenesená",J564,0)</f>
        <v>0</v>
      </c>
      <c r="BH564" s="202">
        <f>IF(N564="sníž. přenesená",J564,0)</f>
        <v>0</v>
      </c>
      <c r="BI564" s="202">
        <f>IF(N564="nulová",J564,0)</f>
        <v>0</v>
      </c>
      <c r="BJ564" s="23" t="s">
        <v>80</v>
      </c>
      <c r="BK564" s="202">
        <f>ROUND(I564*H564,2)</f>
        <v>0</v>
      </c>
      <c r="BL564" s="23" t="s">
        <v>275</v>
      </c>
      <c r="BM564" s="23" t="s">
        <v>713</v>
      </c>
    </row>
    <row r="565" spans="2:65" s="1" customFormat="1" ht="27">
      <c r="B565" s="40"/>
      <c r="C565" s="62"/>
      <c r="D565" s="203" t="s">
        <v>130</v>
      </c>
      <c r="E565" s="62"/>
      <c r="F565" s="204" t="s">
        <v>714</v>
      </c>
      <c r="G565" s="62"/>
      <c r="H565" s="62"/>
      <c r="I565" s="162"/>
      <c r="J565" s="62"/>
      <c r="K565" s="62"/>
      <c r="L565" s="60"/>
      <c r="M565" s="205"/>
      <c r="N565" s="41"/>
      <c r="O565" s="41"/>
      <c r="P565" s="41"/>
      <c r="Q565" s="41"/>
      <c r="R565" s="41"/>
      <c r="S565" s="41"/>
      <c r="T565" s="77"/>
      <c r="AT565" s="23" t="s">
        <v>130</v>
      </c>
      <c r="AU565" s="23" t="s">
        <v>82</v>
      </c>
    </row>
    <row r="566" spans="2:65" s="11" customFormat="1" ht="13.5">
      <c r="B566" s="206"/>
      <c r="C566" s="207"/>
      <c r="D566" s="203" t="s">
        <v>131</v>
      </c>
      <c r="E566" s="208" t="s">
        <v>21</v>
      </c>
      <c r="F566" s="209" t="s">
        <v>180</v>
      </c>
      <c r="G566" s="207"/>
      <c r="H566" s="208" t="s">
        <v>21</v>
      </c>
      <c r="I566" s="210"/>
      <c r="J566" s="207"/>
      <c r="K566" s="207"/>
      <c r="L566" s="211"/>
      <c r="M566" s="212"/>
      <c r="N566" s="213"/>
      <c r="O566" s="213"/>
      <c r="P566" s="213"/>
      <c r="Q566" s="213"/>
      <c r="R566" s="213"/>
      <c r="S566" s="213"/>
      <c r="T566" s="214"/>
      <c r="AT566" s="215" t="s">
        <v>131</v>
      </c>
      <c r="AU566" s="215" t="s">
        <v>82</v>
      </c>
      <c r="AV566" s="11" t="s">
        <v>80</v>
      </c>
      <c r="AW566" s="11" t="s">
        <v>35</v>
      </c>
      <c r="AX566" s="11" t="s">
        <v>72</v>
      </c>
      <c r="AY566" s="215" t="s">
        <v>120</v>
      </c>
    </row>
    <row r="567" spans="2:65" s="12" customFormat="1" ht="13.5">
      <c r="B567" s="216"/>
      <c r="C567" s="217"/>
      <c r="D567" s="203" t="s">
        <v>131</v>
      </c>
      <c r="E567" s="218" t="s">
        <v>21</v>
      </c>
      <c r="F567" s="219" t="s">
        <v>708</v>
      </c>
      <c r="G567" s="217"/>
      <c r="H567" s="220">
        <v>32.840000000000003</v>
      </c>
      <c r="I567" s="221"/>
      <c r="J567" s="217"/>
      <c r="K567" s="217"/>
      <c r="L567" s="222"/>
      <c r="M567" s="223"/>
      <c r="N567" s="224"/>
      <c r="O567" s="224"/>
      <c r="P567" s="224"/>
      <c r="Q567" s="224"/>
      <c r="R567" s="224"/>
      <c r="S567" s="224"/>
      <c r="T567" s="225"/>
      <c r="AT567" s="226" t="s">
        <v>131</v>
      </c>
      <c r="AU567" s="226" t="s">
        <v>82</v>
      </c>
      <c r="AV567" s="12" t="s">
        <v>82</v>
      </c>
      <c r="AW567" s="12" t="s">
        <v>35</v>
      </c>
      <c r="AX567" s="12" t="s">
        <v>72</v>
      </c>
      <c r="AY567" s="226" t="s">
        <v>120</v>
      </c>
    </row>
    <row r="568" spans="2:65" s="12" customFormat="1" ht="13.5">
      <c r="B568" s="216"/>
      <c r="C568" s="217"/>
      <c r="D568" s="203" t="s">
        <v>131</v>
      </c>
      <c r="E568" s="218" t="s">
        <v>21</v>
      </c>
      <c r="F568" s="219" t="s">
        <v>709</v>
      </c>
      <c r="G568" s="217"/>
      <c r="H568" s="220">
        <v>250</v>
      </c>
      <c r="I568" s="221"/>
      <c r="J568" s="217"/>
      <c r="K568" s="217"/>
      <c r="L568" s="222"/>
      <c r="M568" s="223"/>
      <c r="N568" s="224"/>
      <c r="O568" s="224"/>
      <c r="P568" s="224"/>
      <c r="Q568" s="224"/>
      <c r="R568" s="224"/>
      <c r="S568" s="224"/>
      <c r="T568" s="225"/>
      <c r="AT568" s="226" t="s">
        <v>131</v>
      </c>
      <c r="AU568" s="226" t="s">
        <v>82</v>
      </c>
      <c r="AV568" s="12" t="s">
        <v>82</v>
      </c>
      <c r="AW568" s="12" t="s">
        <v>35</v>
      </c>
      <c r="AX568" s="12" t="s">
        <v>72</v>
      </c>
      <c r="AY568" s="226" t="s">
        <v>120</v>
      </c>
    </row>
    <row r="569" spans="2:65" s="13" customFormat="1" ht="13.5">
      <c r="B569" s="227"/>
      <c r="C569" s="228"/>
      <c r="D569" s="203" t="s">
        <v>131</v>
      </c>
      <c r="E569" s="229" t="s">
        <v>21</v>
      </c>
      <c r="F569" s="230" t="s">
        <v>133</v>
      </c>
      <c r="G569" s="228"/>
      <c r="H569" s="231">
        <v>282.83999999999997</v>
      </c>
      <c r="I569" s="232"/>
      <c r="J569" s="228"/>
      <c r="K569" s="228"/>
      <c r="L569" s="233"/>
      <c r="M569" s="234"/>
      <c r="N569" s="235"/>
      <c r="O569" s="235"/>
      <c r="P569" s="235"/>
      <c r="Q569" s="235"/>
      <c r="R569" s="235"/>
      <c r="S569" s="235"/>
      <c r="T569" s="236"/>
      <c r="AT569" s="237" t="s">
        <v>131</v>
      </c>
      <c r="AU569" s="237" t="s">
        <v>82</v>
      </c>
      <c r="AV569" s="13" t="s">
        <v>134</v>
      </c>
      <c r="AW569" s="13" t="s">
        <v>35</v>
      </c>
      <c r="AX569" s="13" t="s">
        <v>80</v>
      </c>
      <c r="AY569" s="237" t="s">
        <v>120</v>
      </c>
    </row>
    <row r="570" spans="2:65" s="1" customFormat="1" ht="16.5" customHeight="1">
      <c r="B570" s="40"/>
      <c r="C570" s="191" t="s">
        <v>715</v>
      </c>
      <c r="D570" s="191" t="s">
        <v>123</v>
      </c>
      <c r="E570" s="192" t="s">
        <v>716</v>
      </c>
      <c r="F570" s="193" t="s">
        <v>717</v>
      </c>
      <c r="G570" s="194" t="s">
        <v>177</v>
      </c>
      <c r="H570" s="195">
        <v>282.83999999999997</v>
      </c>
      <c r="I570" s="196"/>
      <c r="J570" s="197">
        <f>ROUND(I570*H570,2)</f>
        <v>0</v>
      </c>
      <c r="K570" s="193" t="s">
        <v>127</v>
      </c>
      <c r="L570" s="60"/>
      <c r="M570" s="198" t="s">
        <v>21</v>
      </c>
      <c r="N570" s="199" t="s">
        <v>43</v>
      </c>
      <c r="O570" s="41"/>
      <c r="P570" s="200">
        <f>O570*H570</f>
        <v>0</v>
      </c>
      <c r="Q570" s="200">
        <v>0</v>
      </c>
      <c r="R570" s="200">
        <f>Q570*H570</f>
        <v>0</v>
      </c>
      <c r="S570" s="200">
        <v>0</v>
      </c>
      <c r="T570" s="201">
        <f>S570*H570</f>
        <v>0</v>
      </c>
      <c r="AR570" s="23" t="s">
        <v>275</v>
      </c>
      <c r="AT570" s="23" t="s">
        <v>123</v>
      </c>
      <c r="AU570" s="23" t="s">
        <v>82</v>
      </c>
      <c r="AY570" s="23" t="s">
        <v>120</v>
      </c>
      <c r="BE570" s="202">
        <f>IF(N570="základní",J570,0)</f>
        <v>0</v>
      </c>
      <c r="BF570" s="202">
        <f>IF(N570="snížená",J570,0)</f>
        <v>0</v>
      </c>
      <c r="BG570" s="202">
        <f>IF(N570="zákl. přenesená",J570,0)</f>
        <v>0</v>
      </c>
      <c r="BH570" s="202">
        <f>IF(N570="sníž. přenesená",J570,0)</f>
        <v>0</v>
      </c>
      <c r="BI570" s="202">
        <f>IF(N570="nulová",J570,0)</f>
        <v>0</v>
      </c>
      <c r="BJ570" s="23" t="s">
        <v>80</v>
      </c>
      <c r="BK570" s="202">
        <f>ROUND(I570*H570,2)</f>
        <v>0</v>
      </c>
      <c r="BL570" s="23" t="s">
        <v>275</v>
      </c>
      <c r="BM570" s="23" t="s">
        <v>718</v>
      </c>
    </row>
    <row r="571" spans="2:65" s="1" customFormat="1" ht="13.5">
      <c r="B571" s="40"/>
      <c r="C571" s="62"/>
      <c r="D571" s="203" t="s">
        <v>130</v>
      </c>
      <c r="E571" s="62"/>
      <c r="F571" s="204" t="s">
        <v>719</v>
      </c>
      <c r="G571" s="62"/>
      <c r="H571" s="62"/>
      <c r="I571" s="162"/>
      <c r="J571" s="62"/>
      <c r="K571" s="62"/>
      <c r="L571" s="60"/>
      <c r="M571" s="205"/>
      <c r="N571" s="41"/>
      <c r="O571" s="41"/>
      <c r="P571" s="41"/>
      <c r="Q571" s="41"/>
      <c r="R571" s="41"/>
      <c r="S571" s="41"/>
      <c r="T571" s="77"/>
      <c r="AT571" s="23" t="s">
        <v>130</v>
      </c>
      <c r="AU571" s="23" t="s">
        <v>82</v>
      </c>
    </row>
    <row r="572" spans="2:65" s="11" customFormat="1" ht="13.5">
      <c r="B572" s="206"/>
      <c r="C572" s="207"/>
      <c r="D572" s="203" t="s">
        <v>131</v>
      </c>
      <c r="E572" s="208" t="s">
        <v>21</v>
      </c>
      <c r="F572" s="209" t="s">
        <v>180</v>
      </c>
      <c r="G572" s="207"/>
      <c r="H572" s="208" t="s">
        <v>21</v>
      </c>
      <c r="I572" s="210"/>
      <c r="J572" s="207"/>
      <c r="K572" s="207"/>
      <c r="L572" s="211"/>
      <c r="M572" s="212"/>
      <c r="N572" s="213"/>
      <c r="O572" s="213"/>
      <c r="P572" s="213"/>
      <c r="Q572" s="213"/>
      <c r="R572" s="213"/>
      <c r="S572" s="213"/>
      <c r="T572" s="214"/>
      <c r="AT572" s="215" t="s">
        <v>131</v>
      </c>
      <c r="AU572" s="215" t="s">
        <v>82</v>
      </c>
      <c r="AV572" s="11" t="s">
        <v>80</v>
      </c>
      <c r="AW572" s="11" t="s">
        <v>35</v>
      </c>
      <c r="AX572" s="11" t="s">
        <v>72</v>
      </c>
      <c r="AY572" s="215" t="s">
        <v>120</v>
      </c>
    </row>
    <row r="573" spans="2:65" s="12" customFormat="1" ht="13.5">
      <c r="B573" s="216"/>
      <c r="C573" s="217"/>
      <c r="D573" s="203" t="s">
        <v>131</v>
      </c>
      <c r="E573" s="218" t="s">
        <v>21</v>
      </c>
      <c r="F573" s="219" t="s">
        <v>708</v>
      </c>
      <c r="G573" s="217"/>
      <c r="H573" s="220">
        <v>32.840000000000003</v>
      </c>
      <c r="I573" s="221"/>
      <c r="J573" s="217"/>
      <c r="K573" s="217"/>
      <c r="L573" s="222"/>
      <c r="M573" s="223"/>
      <c r="N573" s="224"/>
      <c r="O573" s="224"/>
      <c r="P573" s="224"/>
      <c r="Q573" s="224"/>
      <c r="R573" s="224"/>
      <c r="S573" s="224"/>
      <c r="T573" s="225"/>
      <c r="AT573" s="226" t="s">
        <v>131</v>
      </c>
      <c r="AU573" s="226" t="s">
        <v>82</v>
      </c>
      <c r="AV573" s="12" t="s">
        <v>82</v>
      </c>
      <c r="AW573" s="12" t="s">
        <v>35</v>
      </c>
      <c r="AX573" s="12" t="s">
        <v>72</v>
      </c>
      <c r="AY573" s="226" t="s">
        <v>120</v>
      </c>
    </row>
    <row r="574" spans="2:65" s="12" customFormat="1" ht="13.5">
      <c r="B574" s="216"/>
      <c r="C574" s="217"/>
      <c r="D574" s="203" t="s">
        <v>131</v>
      </c>
      <c r="E574" s="218" t="s">
        <v>21</v>
      </c>
      <c r="F574" s="219" t="s">
        <v>709</v>
      </c>
      <c r="G574" s="217"/>
      <c r="H574" s="220">
        <v>250</v>
      </c>
      <c r="I574" s="221"/>
      <c r="J574" s="217"/>
      <c r="K574" s="217"/>
      <c r="L574" s="222"/>
      <c r="M574" s="223"/>
      <c r="N574" s="224"/>
      <c r="O574" s="224"/>
      <c r="P574" s="224"/>
      <c r="Q574" s="224"/>
      <c r="R574" s="224"/>
      <c r="S574" s="224"/>
      <c r="T574" s="225"/>
      <c r="AT574" s="226" t="s">
        <v>131</v>
      </c>
      <c r="AU574" s="226" t="s">
        <v>82</v>
      </c>
      <c r="AV574" s="12" t="s">
        <v>82</v>
      </c>
      <c r="AW574" s="12" t="s">
        <v>35</v>
      </c>
      <c r="AX574" s="12" t="s">
        <v>72</v>
      </c>
      <c r="AY574" s="226" t="s">
        <v>120</v>
      </c>
    </row>
    <row r="575" spans="2:65" s="13" customFormat="1" ht="13.5">
      <c r="B575" s="227"/>
      <c r="C575" s="228"/>
      <c r="D575" s="203" t="s">
        <v>131</v>
      </c>
      <c r="E575" s="229" t="s">
        <v>21</v>
      </c>
      <c r="F575" s="230" t="s">
        <v>133</v>
      </c>
      <c r="G575" s="228"/>
      <c r="H575" s="231">
        <v>282.83999999999997</v>
      </c>
      <c r="I575" s="232"/>
      <c r="J575" s="228"/>
      <c r="K575" s="228"/>
      <c r="L575" s="233"/>
      <c r="M575" s="234"/>
      <c r="N575" s="235"/>
      <c r="O575" s="235"/>
      <c r="P575" s="235"/>
      <c r="Q575" s="235"/>
      <c r="R575" s="235"/>
      <c r="S575" s="235"/>
      <c r="T575" s="236"/>
      <c r="AT575" s="237" t="s">
        <v>131</v>
      </c>
      <c r="AU575" s="237" t="s">
        <v>82</v>
      </c>
      <c r="AV575" s="13" t="s">
        <v>134</v>
      </c>
      <c r="AW575" s="13" t="s">
        <v>35</v>
      </c>
      <c r="AX575" s="13" t="s">
        <v>80</v>
      </c>
      <c r="AY575" s="237" t="s">
        <v>120</v>
      </c>
    </row>
    <row r="576" spans="2:65" s="1" customFormat="1" ht="16.5" customHeight="1">
      <c r="B576" s="40"/>
      <c r="C576" s="191" t="s">
        <v>720</v>
      </c>
      <c r="D576" s="191" t="s">
        <v>123</v>
      </c>
      <c r="E576" s="192" t="s">
        <v>721</v>
      </c>
      <c r="F576" s="193" t="s">
        <v>722</v>
      </c>
      <c r="G576" s="194" t="s">
        <v>177</v>
      </c>
      <c r="H576" s="195">
        <v>250</v>
      </c>
      <c r="I576" s="196"/>
      <c r="J576" s="197">
        <f>ROUND(I576*H576,2)</f>
        <v>0</v>
      </c>
      <c r="K576" s="193" t="s">
        <v>127</v>
      </c>
      <c r="L576" s="60"/>
      <c r="M576" s="198" t="s">
        <v>21</v>
      </c>
      <c r="N576" s="199" t="s">
        <v>43</v>
      </c>
      <c r="O576" s="41"/>
      <c r="P576" s="200">
        <f>O576*H576</f>
        <v>0</v>
      </c>
      <c r="Q576" s="200">
        <v>1.1E-4</v>
      </c>
      <c r="R576" s="200">
        <f>Q576*H576</f>
        <v>2.75E-2</v>
      </c>
      <c r="S576" s="200">
        <v>0</v>
      </c>
      <c r="T576" s="201">
        <f>S576*H576</f>
        <v>0</v>
      </c>
      <c r="AR576" s="23" t="s">
        <v>275</v>
      </c>
      <c r="AT576" s="23" t="s">
        <v>123</v>
      </c>
      <c r="AU576" s="23" t="s">
        <v>82</v>
      </c>
      <c r="AY576" s="23" t="s">
        <v>120</v>
      </c>
      <c r="BE576" s="202">
        <f>IF(N576="základní",J576,0)</f>
        <v>0</v>
      </c>
      <c r="BF576" s="202">
        <f>IF(N576="snížená",J576,0)</f>
        <v>0</v>
      </c>
      <c r="BG576" s="202">
        <f>IF(N576="zákl. přenesená",J576,0)</f>
        <v>0</v>
      </c>
      <c r="BH576" s="202">
        <f>IF(N576="sníž. přenesená",J576,0)</f>
        <v>0</v>
      </c>
      <c r="BI576" s="202">
        <f>IF(N576="nulová",J576,0)</f>
        <v>0</v>
      </c>
      <c r="BJ576" s="23" t="s">
        <v>80</v>
      </c>
      <c r="BK576" s="202">
        <f>ROUND(I576*H576,2)</f>
        <v>0</v>
      </c>
      <c r="BL576" s="23" t="s">
        <v>275</v>
      </c>
      <c r="BM576" s="23" t="s">
        <v>723</v>
      </c>
    </row>
    <row r="577" spans="2:65" s="1" customFormat="1" ht="13.5">
      <c r="B577" s="40"/>
      <c r="C577" s="62"/>
      <c r="D577" s="203" t="s">
        <v>130</v>
      </c>
      <c r="E577" s="62"/>
      <c r="F577" s="204" t="s">
        <v>724</v>
      </c>
      <c r="G577" s="62"/>
      <c r="H577" s="62"/>
      <c r="I577" s="162"/>
      <c r="J577" s="62"/>
      <c r="K577" s="62"/>
      <c r="L577" s="60"/>
      <c r="M577" s="205"/>
      <c r="N577" s="41"/>
      <c r="O577" s="41"/>
      <c r="P577" s="41"/>
      <c r="Q577" s="41"/>
      <c r="R577" s="41"/>
      <c r="S577" s="41"/>
      <c r="T577" s="77"/>
      <c r="AT577" s="23" t="s">
        <v>130</v>
      </c>
      <c r="AU577" s="23" t="s">
        <v>82</v>
      </c>
    </row>
    <row r="578" spans="2:65" s="11" customFormat="1" ht="13.5">
      <c r="B578" s="206"/>
      <c r="C578" s="207"/>
      <c r="D578" s="203" t="s">
        <v>131</v>
      </c>
      <c r="E578" s="208" t="s">
        <v>21</v>
      </c>
      <c r="F578" s="209" t="s">
        <v>180</v>
      </c>
      <c r="G578" s="207"/>
      <c r="H578" s="208" t="s">
        <v>21</v>
      </c>
      <c r="I578" s="210"/>
      <c r="J578" s="207"/>
      <c r="K578" s="207"/>
      <c r="L578" s="211"/>
      <c r="M578" s="212"/>
      <c r="N578" s="213"/>
      <c r="O578" s="213"/>
      <c r="P578" s="213"/>
      <c r="Q578" s="213"/>
      <c r="R578" s="213"/>
      <c r="S578" s="213"/>
      <c r="T578" s="214"/>
      <c r="AT578" s="215" t="s">
        <v>131</v>
      </c>
      <c r="AU578" s="215" t="s">
        <v>82</v>
      </c>
      <c r="AV578" s="11" t="s">
        <v>80</v>
      </c>
      <c r="AW578" s="11" t="s">
        <v>35</v>
      </c>
      <c r="AX578" s="11" t="s">
        <v>72</v>
      </c>
      <c r="AY578" s="215" t="s">
        <v>120</v>
      </c>
    </row>
    <row r="579" spans="2:65" s="12" customFormat="1" ht="13.5">
      <c r="B579" s="216"/>
      <c r="C579" s="217"/>
      <c r="D579" s="203" t="s">
        <v>131</v>
      </c>
      <c r="E579" s="218" t="s">
        <v>21</v>
      </c>
      <c r="F579" s="219" t="s">
        <v>709</v>
      </c>
      <c r="G579" s="217"/>
      <c r="H579" s="220">
        <v>250</v>
      </c>
      <c r="I579" s="221"/>
      <c r="J579" s="217"/>
      <c r="K579" s="217"/>
      <c r="L579" s="222"/>
      <c r="M579" s="223"/>
      <c r="N579" s="224"/>
      <c r="O579" s="224"/>
      <c r="P579" s="224"/>
      <c r="Q579" s="224"/>
      <c r="R579" s="224"/>
      <c r="S579" s="224"/>
      <c r="T579" s="225"/>
      <c r="AT579" s="226" t="s">
        <v>131</v>
      </c>
      <c r="AU579" s="226" t="s">
        <v>82</v>
      </c>
      <c r="AV579" s="12" t="s">
        <v>82</v>
      </c>
      <c r="AW579" s="12" t="s">
        <v>35</v>
      </c>
      <c r="AX579" s="12" t="s">
        <v>72</v>
      </c>
      <c r="AY579" s="226" t="s">
        <v>120</v>
      </c>
    </row>
    <row r="580" spans="2:65" s="13" customFormat="1" ht="13.5">
      <c r="B580" s="227"/>
      <c r="C580" s="228"/>
      <c r="D580" s="203" t="s">
        <v>131</v>
      </c>
      <c r="E580" s="229" t="s">
        <v>21</v>
      </c>
      <c r="F580" s="230" t="s">
        <v>133</v>
      </c>
      <c r="G580" s="228"/>
      <c r="H580" s="231">
        <v>250</v>
      </c>
      <c r="I580" s="232"/>
      <c r="J580" s="228"/>
      <c r="K580" s="228"/>
      <c r="L580" s="233"/>
      <c r="M580" s="234"/>
      <c r="N580" s="235"/>
      <c r="O580" s="235"/>
      <c r="P580" s="235"/>
      <c r="Q580" s="235"/>
      <c r="R580" s="235"/>
      <c r="S580" s="235"/>
      <c r="T580" s="236"/>
      <c r="AT580" s="237" t="s">
        <v>131</v>
      </c>
      <c r="AU580" s="237" t="s">
        <v>82</v>
      </c>
      <c r="AV580" s="13" t="s">
        <v>134</v>
      </c>
      <c r="AW580" s="13" t="s">
        <v>35</v>
      </c>
      <c r="AX580" s="13" t="s">
        <v>80</v>
      </c>
      <c r="AY580" s="237" t="s">
        <v>120</v>
      </c>
    </row>
    <row r="581" spans="2:65" s="1" customFormat="1" ht="25.5" customHeight="1">
      <c r="B581" s="40"/>
      <c r="C581" s="191" t="s">
        <v>725</v>
      </c>
      <c r="D581" s="191" t="s">
        <v>123</v>
      </c>
      <c r="E581" s="192" t="s">
        <v>726</v>
      </c>
      <c r="F581" s="193" t="s">
        <v>727</v>
      </c>
      <c r="G581" s="194" t="s">
        <v>177</v>
      </c>
      <c r="H581" s="195">
        <v>282.83999999999997</v>
      </c>
      <c r="I581" s="196"/>
      <c r="J581" s="197">
        <f>ROUND(I581*H581,2)</f>
        <v>0</v>
      </c>
      <c r="K581" s="193" t="s">
        <v>127</v>
      </c>
      <c r="L581" s="60"/>
      <c r="M581" s="198" t="s">
        <v>21</v>
      </c>
      <c r="N581" s="199" t="s">
        <v>43</v>
      </c>
      <c r="O581" s="41"/>
      <c r="P581" s="200">
        <f>O581*H581</f>
        <v>0</v>
      </c>
      <c r="Q581" s="200">
        <v>1.7000000000000001E-4</v>
      </c>
      <c r="R581" s="200">
        <f>Q581*H581</f>
        <v>4.8082800000000002E-2</v>
      </c>
      <c r="S581" s="200">
        <v>0</v>
      </c>
      <c r="T581" s="201">
        <f>S581*H581</f>
        <v>0</v>
      </c>
      <c r="AR581" s="23" t="s">
        <v>275</v>
      </c>
      <c r="AT581" s="23" t="s">
        <v>123</v>
      </c>
      <c r="AU581" s="23" t="s">
        <v>82</v>
      </c>
      <c r="AY581" s="23" t="s">
        <v>120</v>
      </c>
      <c r="BE581" s="202">
        <f>IF(N581="základní",J581,0)</f>
        <v>0</v>
      </c>
      <c r="BF581" s="202">
        <f>IF(N581="snížená",J581,0)</f>
        <v>0</v>
      </c>
      <c r="BG581" s="202">
        <f>IF(N581="zákl. přenesená",J581,0)</f>
        <v>0</v>
      </c>
      <c r="BH581" s="202">
        <f>IF(N581="sníž. přenesená",J581,0)</f>
        <v>0</v>
      </c>
      <c r="BI581" s="202">
        <f>IF(N581="nulová",J581,0)</f>
        <v>0</v>
      </c>
      <c r="BJ581" s="23" t="s">
        <v>80</v>
      </c>
      <c r="BK581" s="202">
        <f>ROUND(I581*H581,2)</f>
        <v>0</v>
      </c>
      <c r="BL581" s="23" t="s">
        <v>275</v>
      </c>
      <c r="BM581" s="23" t="s">
        <v>728</v>
      </c>
    </row>
    <row r="582" spans="2:65" s="1" customFormat="1" ht="13.5">
      <c r="B582" s="40"/>
      <c r="C582" s="62"/>
      <c r="D582" s="203" t="s">
        <v>130</v>
      </c>
      <c r="E582" s="62"/>
      <c r="F582" s="204" t="s">
        <v>729</v>
      </c>
      <c r="G582" s="62"/>
      <c r="H582" s="62"/>
      <c r="I582" s="162"/>
      <c r="J582" s="62"/>
      <c r="K582" s="62"/>
      <c r="L582" s="60"/>
      <c r="M582" s="205"/>
      <c r="N582" s="41"/>
      <c r="O582" s="41"/>
      <c r="P582" s="41"/>
      <c r="Q582" s="41"/>
      <c r="R582" s="41"/>
      <c r="S582" s="41"/>
      <c r="T582" s="77"/>
      <c r="AT582" s="23" t="s">
        <v>130</v>
      </c>
      <c r="AU582" s="23" t="s">
        <v>82</v>
      </c>
    </row>
    <row r="583" spans="2:65" s="11" customFormat="1" ht="13.5">
      <c r="B583" s="206"/>
      <c r="C583" s="207"/>
      <c r="D583" s="203" t="s">
        <v>131</v>
      </c>
      <c r="E583" s="208" t="s">
        <v>21</v>
      </c>
      <c r="F583" s="209" t="s">
        <v>180</v>
      </c>
      <c r="G583" s="207"/>
      <c r="H583" s="208" t="s">
        <v>21</v>
      </c>
      <c r="I583" s="210"/>
      <c r="J583" s="207"/>
      <c r="K583" s="207"/>
      <c r="L583" s="211"/>
      <c r="M583" s="212"/>
      <c r="N583" s="213"/>
      <c r="O583" s="213"/>
      <c r="P583" s="213"/>
      <c r="Q583" s="213"/>
      <c r="R583" s="213"/>
      <c r="S583" s="213"/>
      <c r="T583" s="214"/>
      <c r="AT583" s="215" t="s">
        <v>131</v>
      </c>
      <c r="AU583" s="215" t="s">
        <v>82</v>
      </c>
      <c r="AV583" s="11" t="s">
        <v>80</v>
      </c>
      <c r="AW583" s="11" t="s">
        <v>35</v>
      </c>
      <c r="AX583" s="11" t="s">
        <v>72</v>
      </c>
      <c r="AY583" s="215" t="s">
        <v>120</v>
      </c>
    </row>
    <row r="584" spans="2:65" s="12" customFormat="1" ht="13.5">
      <c r="B584" s="216"/>
      <c r="C584" s="217"/>
      <c r="D584" s="203" t="s">
        <v>131</v>
      </c>
      <c r="E584" s="218" t="s">
        <v>21</v>
      </c>
      <c r="F584" s="219" t="s">
        <v>708</v>
      </c>
      <c r="G584" s="217"/>
      <c r="H584" s="220">
        <v>32.840000000000003</v>
      </c>
      <c r="I584" s="221"/>
      <c r="J584" s="217"/>
      <c r="K584" s="217"/>
      <c r="L584" s="222"/>
      <c r="M584" s="223"/>
      <c r="N584" s="224"/>
      <c r="O584" s="224"/>
      <c r="P584" s="224"/>
      <c r="Q584" s="224"/>
      <c r="R584" s="224"/>
      <c r="S584" s="224"/>
      <c r="T584" s="225"/>
      <c r="AT584" s="226" t="s">
        <v>131</v>
      </c>
      <c r="AU584" s="226" t="s">
        <v>82</v>
      </c>
      <c r="AV584" s="12" t="s">
        <v>82</v>
      </c>
      <c r="AW584" s="12" t="s">
        <v>35</v>
      </c>
      <c r="AX584" s="12" t="s">
        <v>72</v>
      </c>
      <c r="AY584" s="226" t="s">
        <v>120</v>
      </c>
    </row>
    <row r="585" spans="2:65" s="12" customFormat="1" ht="13.5">
      <c r="B585" s="216"/>
      <c r="C585" s="217"/>
      <c r="D585" s="203" t="s">
        <v>131</v>
      </c>
      <c r="E585" s="218" t="s">
        <v>21</v>
      </c>
      <c r="F585" s="219" t="s">
        <v>709</v>
      </c>
      <c r="G585" s="217"/>
      <c r="H585" s="220">
        <v>250</v>
      </c>
      <c r="I585" s="221"/>
      <c r="J585" s="217"/>
      <c r="K585" s="217"/>
      <c r="L585" s="222"/>
      <c r="M585" s="223"/>
      <c r="N585" s="224"/>
      <c r="O585" s="224"/>
      <c r="P585" s="224"/>
      <c r="Q585" s="224"/>
      <c r="R585" s="224"/>
      <c r="S585" s="224"/>
      <c r="T585" s="225"/>
      <c r="AT585" s="226" t="s">
        <v>131</v>
      </c>
      <c r="AU585" s="226" t="s">
        <v>82</v>
      </c>
      <c r="AV585" s="12" t="s">
        <v>82</v>
      </c>
      <c r="AW585" s="12" t="s">
        <v>35</v>
      </c>
      <c r="AX585" s="12" t="s">
        <v>72</v>
      </c>
      <c r="AY585" s="226" t="s">
        <v>120</v>
      </c>
    </row>
    <row r="586" spans="2:65" s="13" customFormat="1" ht="13.5">
      <c r="B586" s="227"/>
      <c r="C586" s="228"/>
      <c r="D586" s="203" t="s">
        <v>131</v>
      </c>
      <c r="E586" s="229" t="s">
        <v>21</v>
      </c>
      <c r="F586" s="230" t="s">
        <v>133</v>
      </c>
      <c r="G586" s="228"/>
      <c r="H586" s="231">
        <v>282.83999999999997</v>
      </c>
      <c r="I586" s="232"/>
      <c r="J586" s="228"/>
      <c r="K586" s="228"/>
      <c r="L586" s="233"/>
      <c r="M586" s="234"/>
      <c r="N586" s="235"/>
      <c r="O586" s="235"/>
      <c r="P586" s="235"/>
      <c r="Q586" s="235"/>
      <c r="R586" s="235"/>
      <c r="S586" s="235"/>
      <c r="T586" s="236"/>
      <c r="AT586" s="237" t="s">
        <v>131</v>
      </c>
      <c r="AU586" s="237" t="s">
        <v>82</v>
      </c>
      <c r="AV586" s="13" t="s">
        <v>134</v>
      </c>
      <c r="AW586" s="13" t="s">
        <v>35</v>
      </c>
      <c r="AX586" s="13" t="s">
        <v>80</v>
      </c>
      <c r="AY586" s="237" t="s">
        <v>120</v>
      </c>
    </row>
    <row r="587" spans="2:65" s="1" customFormat="1" ht="16.5" customHeight="1">
      <c r="B587" s="40"/>
      <c r="C587" s="191" t="s">
        <v>730</v>
      </c>
      <c r="D587" s="191" t="s">
        <v>123</v>
      </c>
      <c r="E587" s="192" t="s">
        <v>731</v>
      </c>
      <c r="F587" s="193" t="s">
        <v>732</v>
      </c>
      <c r="G587" s="194" t="s">
        <v>177</v>
      </c>
      <c r="H587" s="195">
        <v>282.83999999999997</v>
      </c>
      <c r="I587" s="196"/>
      <c r="J587" s="197">
        <f>ROUND(I587*H587,2)</f>
        <v>0</v>
      </c>
      <c r="K587" s="193" t="s">
        <v>127</v>
      </c>
      <c r="L587" s="60"/>
      <c r="M587" s="198" t="s">
        <v>21</v>
      </c>
      <c r="N587" s="199" t="s">
        <v>43</v>
      </c>
      <c r="O587" s="41"/>
      <c r="P587" s="200">
        <f>O587*H587</f>
        <v>0</v>
      </c>
      <c r="Q587" s="200">
        <v>1.2E-4</v>
      </c>
      <c r="R587" s="200">
        <f>Q587*H587</f>
        <v>3.39408E-2</v>
      </c>
      <c r="S587" s="200">
        <v>0</v>
      </c>
      <c r="T587" s="201">
        <f>S587*H587</f>
        <v>0</v>
      </c>
      <c r="AR587" s="23" t="s">
        <v>275</v>
      </c>
      <c r="AT587" s="23" t="s">
        <v>123</v>
      </c>
      <c r="AU587" s="23" t="s">
        <v>82</v>
      </c>
      <c r="AY587" s="23" t="s">
        <v>120</v>
      </c>
      <c r="BE587" s="202">
        <f>IF(N587="základní",J587,0)</f>
        <v>0</v>
      </c>
      <c r="BF587" s="202">
        <f>IF(N587="snížená",J587,0)</f>
        <v>0</v>
      </c>
      <c r="BG587" s="202">
        <f>IF(N587="zákl. přenesená",J587,0)</f>
        <v>0</v>
      </c>
      <c r="BH587" s="202">
        <f>IF(N587="sníž. přenesená",J587,0)</f>
        <v>0</v>
      </c>
      <c r="BI587" s="202">
        <f>IF(N587="nulová",J587,0)</f>
        <v>0</v>
      </c>
      <c r="BJ587" s="23" t="s">
        <v>80</v>
      </c>
      <c r="BK587" s="202">
        <f>ROUND(I587*H587,2)</f>
        <v>0</v>
      </c>
      <c r="BL587" s="23" t="s">
        <v>275</v>
      </c>
      <c r="BM587" s="23" t="s">
        <v>733</v>
      </c>
    </row>
    <row r="588" spans="2:65" s="1" customFormat="1" ht="13.5">
      <c r="B588" s="40"/>
      <c r="C588" s="62"/>
      <c r="D588" s="203" t="s">
        <v>130</v>
      </c>
      <c r="E588" s="62"/>
      <c r="F588" s="204" t="s">
        <v>734</v>
      </c>
      <c r="G588" s="62"/>
      <c r="H588" s="62"/>
      <c r="I588" s="162"/>
      <c r="J588" s="62"/>
      <c r="K588" s="62"/>
      <c r="L588" s="60"/>
      <c r="M588" s="205"/>
      <c r="N588" s="41"/>
      <c r="O588" s="41"/>
      <c r="P588" s="41"/>
      <c r="Q588" s="41"/>
      <c r="R588" s="41"/>
      <c r="S588" s="41"/>
      <c r="T588" s="77"/>
      <c r="AT588" s="23" t="s">
        <v>130</v>
      </c>
      <c r="AU588" s="23" t="s">
        <v>82</v>
      </c>
    </row>
    <row r="589" spans="2:65" s="11" customFormat="1" ht="13.5">
      <c r="B589" s="206"/>
      <c r="C589" s="207"/>
      <c r="D589" s="203" t="s">
        <v>131</v>
      </c>
      <c r="E589" s="208" t="s">
        <v>21</v>
      </c>
      <c r="F589" s="209" t="s">
        <v>180</v>
      </c>
      <c r="G589" s="207"/>
      <c r="H589" s="208" t="s">
        <v>21</v>
      </c>
      <c r="I589" s="210"/>
      <c r="J589" s="207"/>
      <c r="K589" s="207"/>
      <c r="L589" s="211"/>
      <c r="M589" s="212"/>
      <c r="N589" s="213"/>
      <c r="O589" s="213"/>
      <c r="P589" s="213"/>
      <c r="Q589" s="213"/>
      <c r="R589" s="213"/>
      <c r="S589" s="213"/>
      <c r="T589" s="214"/>
      <c r="AT589" s="215" t="s">
        <v>131</v>
      </c>
      <c r="AU589" s="215" t="s">
        <v>82</v>
      </c>
      <c r="AV589" s="11" t="s">
        <v>80</v>
      </c>
      <c r="AW589" s="11" t="s">
        <v>35</v>
      </c>
      <c r="AX589" s="11" t="s">
        <v>72</v>
      </c>
      <c r="AY589" s="215" t="s">
        <v>120</v>
      </c>
    </row>
    <row r="590" spans="2:65" s="12" customFormat="1" ht="13.5">
      <c r="B590" s="216"/>
      <c r="C590" s="217"/>
      <c r="D590" s="203" t="s">
        <v>131</v>
      </c>
      <c r="E590" s="218" t="s">
        <v>21</v>
      </c>
      <c r="F590" s="219" t="s">
        <v>708</v>
      </c>
      <c r="G590" s="217"/>
      <c r="H590" s="220">
        <v>32.840000000000003</v>
      </c>
      <c r="I590" s="221"/>
      <c r="J590" s="217"/>
      <c r="K590" s="217"/>
      <c r="L590" s="222"/>
      <c r="M590" s="223"/>
      <c r="N590" s="224"/>
      <c r="O590" s="224"/>
      <c r="P590" s="224"/>
      <c r="Q590" s="224"/>
      <c r="R590" s="224"/>
      <c r="S590" s="224"/>
      <c r="T590" s="225"/>
      <c r="AT590" s="226" t="s">
        <v>131</v>
      </c>
      <c r="AU590" s="226" t="s">
        <v>82</v>
      </c>
      <c r="AV590" s="12" t="s">
        <v>82</v>
      </c>
      <c r="AW590" s="12" t="s">
        <v>35</v>
      </c>
      <c r="AX590" s="12" t="s">
        <v>72</v>
      </c>
      <c r="AY590" s="226" t="s">
        <v>120</v>
      </c>
    </row>
    <row r="591" spans="2:65" s="12" customFormat="1" ht="13.5">
      <c r="B591" s="216"/>
      <c r="C591" s="217"/>
      <c r="D591" s="203" t="s">
        <v>131</v>
      </c>
      <c r="E591" s="218" t="s">
        <v>21</v>
      </c>
      <c r="F591" s="219" t="s">
        <v>709</v>
      </c>
      <c r="G591" s="217"/>
      <c r="H591" s="220">
        <v>250</v>
      </c>
      <c r="I591" s="221"/>
      <c r="J591" s="217"/>
      <c r="K591" s="217"/>
      <c r="L591" s="222"/>
      <c r="M591" s="223"/>
      <c r="N591" s="224"/>
      <c r="O591" s="224"/>
      <c r="P591" s="224"/>
      <c r="Q591" s="224"/>
      <c r="R591" s="224"/>
      <c r="S591" s="224"/>
      <c r="T591" s="225"/>
      <c r="AT591" s="226" t="s">
        <v>131</v>
      </c>
      <c r="AU591" s="226" t="s">
        <v>82</v>
      </c>
      <c r="AV591" s="12" t="s">
        <v>82</v>
      </c>
      <c r="AW591" s="12" t="s">
        <v>35</v>
      </c>
      <c r="AX591" s="12" t="s">
        <v>72</v>
      </c>
      <c r="AY591" s="226" t="s">
        <v>120</v>
      </c>
    </row>
    <row r="592" spans="2:65" s="13" customFormat="1" ht="13.5">
      <c r="B592" s="227"/>
      <c r="C592" s="228"/>
      <c r="D592" s="203" t="s">
        <v>131</v>
      </c>
      <c r="E592" s="229" t="s">
        <v>21</v>
      </c>
      <c r="F592" s="230" t="s">
        <v>133</v>
      </c>
      <c r="G592" s="228"/>
      <c r="H592" s="231">
        <v>282.83999999999997</v>
      </c>
      <c r="I592" s="232"/>
      <c r="J592" s="228"/>
      <c r="K592" s="228"/>
      <c r="L592" s="233"/>
      <c r="M592" s="234"/>
      <c r="N592" s="235"/>
      <c r="O592" s="235"/>
      <c r="P592" s="235"/>
      <c r="Q592" s="235"/>
      <c r="R592" s="235"/>
      <c r="S592" s="235"/>
      <c r="T592" s="236"/>
      <c r="AT592" s="237" t="s">
        <v>131</v>
      </c>
      <c r="AU592" s="237" t="s">
        <v>82</v>
      </c>
      <c r="AV592" s="13" t="s">
        <v>134</v>
      </c>
      <c r="AW592" s="13" t="s">
        <v>35</v>
      </c>
      <c r="AX592" s="13" t="s">
        <v>80</v>
      </c>
      <c r="AY592" s="237" t="s">
        <v>120</v>
      </c>
    </row>
    <row r="593" spans="2:65" s="1" customFormat="1" ht="16.5" customHeight="1">
      <c r="B593" s="40"/>
      <c r="C593" s="191" t="s">
        <v>735</v>
      </c>
      <c r="D593" s="191" t="s">
        <v>123</v>
      </c>
      <c r="E593" s="192" t="s">
        <v>736</v>
      </c>
      <c r="F593" s="193" t="s">
        <v>737</v>
      </c>
      <c r="G593" s="194" t="s">
        <v>177</v>
      </c>
      <c r="H593" s="195">
        <v>282.83999999999997</v>
      </c>
      <c r="I593" s="196"/>
      <c r="J593" s="197">
        <f>ROUND(I593*H593,2)</f>
        <v>0</v>
      </c>
      <c r="K593" s="193" t="s">
        <v>127</v>
      </c>
      <c r="L593" s="60"/>
      <c r="M593" s="198" t="s">
        <v>21</v>
      </c>
      <c r="N593" s="199" t="s">
        <v>43</v>
      </c>
      <c r="O593" s="41"/>
      <c r="P593" s="200">
        <f>O593*H593</f>
        <v>0</v>
      </c>
      <c r="Q593" s="200">
        <v>1.2E-4</v>
      </c>
      <c r="R593" s="200">
        <f>Q593*H593</f>
        <v>3.39408E-2</v>
      </c>
      <c r="S593" s="200">
        <v>0</v>
      </c>
      <c r="T593" s="201">
        <f>S593*H593</f>
        <v>0</v>
      </c>
      <c r="AR593" s="23" t="s">
        <v>275</v>
      </c>
      <c r="AT593" s="23" t="s">
        <v>123</v>
      </c>
      <c r="AU593" s="23" t="s">
        <v>82</v>
      </c>
      <c r="AY593" s="23" t="s">
        <v>120</v>
      </c>
      <c r="BE593" s="202">
        <f>IF(N593="základní",J593,0)</f>
        <v>0</v>
      </c>
      <c r="BF593" s="202">
        <f>IF(N593="snížená",J593,0)</f>
        <v>0</v>
      </c>
      <c r="BG593" s="202">
        <f>IF(N593="zákl. přenesená",J593,0)</f>
        <v>0</v>
      </c>
      <c r="BH593" s="202">
        <f>IF(N593="sníž. přenesená",J593,0)</f>
        <v>0</v>
      </c>
      <c r="BI593" s="202">
        <f>IF(N593="nulová",J593,0)</f>
        <v>0</v>
      </c>
      <c r="BJ593" s="23" t="s">
        <v>80</v>
      </c>
      <c r="BK593" s="202">
        <f>ROUND(I593*H593,2)</f>
        <v>0</v>
      </c>
      <c r="BL593" s="23" t="s">
        <v>275</v>
      </c>
      <c r="BM593" s="23" t="s">
        <v>738</v>
      </c>
    </row>
    <row r="594" spans="2:65" s="1" customFormat="1" ht="13.5">
      <c r="B594" s="40"/>
      <c r="C594" s="62"/>
      <c r="D594" s="203" t="s">
        <v>130</v>
      </c>
      <c r="E594" s="62"/>
      <c r="F594" s="204" t="s">
        <v>739</v>
      </c>
      <c r="G594" s="62"/>
      <c r="H594" s="62"/>
      <c r="I594" s="162"/>
      <c r="J594" s="62"/>
      <c r="K594" s="62"/>
      <c r="L594" s="60"/>
      <c r="M594" s="205"/>
      <c r="N594" s="41"/>
      <c r="O594" s="41"/>
      <c r="P594" s="41"/>
      <c r="Q594" s="41"/>
      <c r="R594" s="41"/>
      <c r="S594" s="41"/>
      <c r="T594" s="77"/>
      <c r="AT594" s="23" t="s">
        <v>130</v>
      </c>
      <c r="AU594" s="23" t="s">
        <v>82</v>
      </c>
    </row>
    <row r="595" spans="2:65" s="11" customFormat="1" ht="13.5">
      <c r="B595" s="206"/>
      <c r="C595" s="207"/>
      <c r="D595" s="203" t="s">
        <v>131</v>
      </c>
      <c r="E595" s="208" t="s">
        <v>21</v>
      </c>
      <c r="F595" s="209" t="s">
        <v>180</v>
      </c>
      <c r="G595" s="207"/>
      <c r="H595" s="208" t="s">
        <v>21</v>
      </c>
      <c r="I595" s="210"/>
      <c r="J595" s="207"/>
      <c r="K595" s="207"/>
      <c r="L595" s="211"/>
      <c r="M595" s="212"/>
      <c r="N595" s="213"/>
      <c r="O595" s="213"/>
      <c r="P595" s="213"/>
      <c r="Q595" s="213"/>
      <c r="R595" s="213"/>
      <c r="S595" s="213"/>
      <c r="T595" s="214"/>
      <c r="AT595" s="215" t="s">
        <v>131</v>
      </c>
      <c r="AU595" s="215" t="s">
        <v>82</v>
      </c>
      <c r="AV595" s="11" t="s">
        <v>80</v>
      </c>
      <c r="AW595" s="11" t="s">
        <v>35</v>
      </c>
      <c r="AX595" s="11" t="s">
        <v>72</v>
      </c>
      <c r="AY595" s="215" t="s">
        <v>120</v>
      </c>
    </row>
    <row r="596" spans="2:65" s="12" customFormat="1" ht="13.5">
      <c r="B596" s="216"/>
      <c r="C596" s="217"/>
      <c r="D596" s="203" t="s">
        <v>131</v>
      </c>
      <c r="E596" s="218" t="s">
        <v>21</v>
      </c>
      <c r="F596" s="219" t="s">
        <v>708</v>
      </c>
      <c r="G596" s="217"/>
      <c r="H596" s="220">
        <v>32.840000000000003</v>
      </c>
      <c r="I596" s="221"/>
      <c r="J596" s="217"/>
      <c r="K596" s="217"/>
      <c r="L596" s="222"/>
      <c r="M596" s="223"/>
      <c r="N596" s="224"/>
      <c r="O596" s="224"/>
      <c r="P596" s="224"/>
      <c r="Q596" s="224"/>
      <c r="R596" s="224"/>
      <c r="S596" s="224"/>
      <c r="T596" s="225"/>
      <c r="AT596" s="226" t="s">
        <v>131</v>
      </c>
      <c r="AU596" s="226" t="s">
        <v>82</v>
      </c>
      <c r="AV596" s="12" t="s">
        <v>82</v>
      </c>
      <c r="AW596" s="12" t="s">
        <v>35</v>
      </c>
      <c r="AX596" s="12" t="s">
        <v>72</v>
      </c>
      <c r="AY596" s="226" t="s">
        <v>120</v>
      </c>
    </row>
    <row r="597" spans="2:65" s="12" customFormat="1" ht="13.5">
      <c r="B597" s="216"/>
      <c r="C597" s="217"/>
      <c r="D597" s="203" t="s">
        <v>131</v>
      </c>
      <c r="E597" s="218" t="s">
        <v>21</v>
      </c>
      <c r="F597" s="219" t="s">
        <v>709</v>
      </c>
      <c r="G597" s="217"/>
      <c r="H597" s="220">
        <v>250</v>
      </c>
      <c r="I597" s="221"/>
      <c r="J597" s="217"/>
      <c r="K597" s="217"/>
      <c r="L597" s="222"/>
      <c r="M597" s="223"/>
      <c r="N597" s="224"/>
      <c r="O597" s="224"/>
      <c r="P597" s="224"/>
      <c r="Q597" s="224"/>
      <c r="R597" s="224"/>
      <c r="S597" s="224"/>
      <c r="T597" s="225"/>
      <c r="AT597" s="226" t="s">
        <v>131</v>
      </c>
      <c r="AU597" s="226" t="s">
        <v>82</v>
      </c>
      <c r="AV597" s="12" t="s">
        <v>82</v>
      </c>
      <c r="AW597" s="12" t="s">
        <v>35</v>
      </c>
      <c r="AX597" s="12" t="s">
        <v>72</v>
      </c>
      <c r="AY597" s="226" t="s">
        <v>120</v>
      </c>
    </row>
    <row r="598" spans="2:65" s="13" customFormat="1" ht="13.5">
      <c r="B598" s="227"/>
      <c r="C598" s="228"/>
      <c r="D598" s="203" t="s">
        <v>131</v>
      </c>
      <c r="E598" s="229" t="s">
        <v>21</v>
      </c>
      <c r="F598" s="230" t="s">
        <v>133</v>
      </c>
      <c r="G598" s="228"/>
      <c r="H598" s="231">
        <v>282.83999999999997</v>
      </c>
      <c r="I598" s="232"/>
      <c r="J598" s="228"/>
      <c r="K598" s="228"/>
      <c r="L598" s="233"/>
      <c r="M598" s="234"/>
      <c r="N598" s="235"/>
      <c r="O598" s="235"/>
      <c r="P598" s="235"/>
      <c r="Q598" s="235"/>
      <c r="R598" s="235"/>
      <c r="S598" s="235"/>
      <c r="T598" s="236"/>
      <c r="AT598" s="237" t="s">
        <v>131</v>
      </c>
      <c r="AU598" s="237" t="s">
        <v>82</v>
      </c>
      <c r="AV598" s="13" t="s">
        <v>134</v>
      </c>
      <c r="AW598" s="13" t="s">
        <v>35</v>
      </c>
      <c r="AX598" s="13" t="s">
        <v>80</v>
      </c>
      <c r="AY598" s="237" t="s">
        <v>120</v>
      </c>
    </row>
    <row r="599" spans="2:65" s="1" customFormat="1" ht="16.5" customHeight="1">
      <c r="B599" s="40"/>
      <c r="C599" s="191" t="s">
        <v>740</v>
      </c>
      <c r="D599" s="191" t="s">
        <v>123</v>
      </c>
      <c r="E599" s="192" t="s">
        <v>741</v>
      </c>
      <c r="F599" s="193" t="s">
        <v>742</v>
      </c>
      <c r="G599" s="194" t="s">
        <v>177</v>
      </c>
      <c r="H599" s="195">
        <v>250</v>
      </c>
      <c r="I599" s="196"/>
      <c r="J599" s="197">
        <f>ROUND(I599*H599,2)</f>
        <v>0</v>
      </c>
      <c r="K599" s="193" t="s">
        <v>127</v>
      </c>
      <c r="L599" s="60"/>
      <c r="M599" s="198" t="s">
        <v>21</v>
      </c>
      <c r="N599" s="199" t="s">
        <v>43</v>
      </c>
      <c r="O599" s="41"/>
      <c r="P599" s="200">
        <f>O599*H599</f>
        <v>0</v>
      </c>
      <c r="Q599" s="200">
        <v>3.0000000000000001E-5</v>
      </c>
      <c r="R599" s="200">
        <f>Q599*H599</f>
        <v>7.5000000000000006E-3</v>
      </c>
      <c r="S599" s="200">
        <v>0</v>
      </c>
      <c r="T599" s="201">
        <f>S599*H599</f>
        <v>0</v>
      </c>
      <c r="AR599" s="23" t="s">
        <v>275</v>
      </c>
      <c r="AT599" s="23" t="s">
        <v>123</v>
      </c>
      <c r="AU599" s="23" t="s">
        <v>82</v>
      </c>
      <c r="AY599" s="23" t="s">
        <v>120</v>
      </c>
      <c r="BE599" s="202">
        <f>IF(N599="základní",J599,0)</f>
        <v>0</v>
      </c>
      <c r="BF599" s="202">
        <f>IF(N599="snížená",J599,0)</f>
        <v>0</v>
      </c>
      <c r="BG599" s="202">
        <f>IF(N599="zákl. přenesená",J599,0)</f>
        <v>0</v>
      </c>
      <c r="BH599" s="202">
        <f>IF(N599="sníž. přenesená",J599,0)</f>
        <v>0</v>
      </c>
      <c r="BI599" s="202">
        <f>IF(N599="nulová",J599,0)</f>
        <v>0</v>
      </c>
      <c r="BJ599" s="23" t="s">
        <v>80</v>
      </c>
      <c r="BK599" s="202">
        <f>ROUND(I599*H599,2)</f>
        <v>0</v>
      </c>
      <c r="BL599" s="23" t="s">
        <v>275</v>
      </c>
      <c r="BM599" s="23" t="s">
        <v>743</v>
      </c>
    </row>
    <row r="600" spans="2:65" s="1" customFormat="1" ht="27">
      <c r="B600" s="40"/>
      <c r="C600" s="62"/>
      <c r="D600" s="203" t="s">
        <v>130</v>
      </c>
      <c r="E600" s="62"/>
      <c r="F600" s="204" t="s">
        <v>744</v>
      </c>
      <c r="G600" s="62"/>
      <c r="H600" s="62"/>
      <c r="I600" s="162"/>
      <c r="J600" s="62"/>
      <c r="K600" s="62"/>
      <c r="L600" s="60"/>
      <c r="M600" s="205"/>
      <c r="N600" s="41"/>
      <c r="O600" s="41"/>
      <c r="P600" s="41"/>
      <c r="Q600" s="41"/>
      <c r="R600" s="41"/>
      <c r="S600" s="41"/>
      <c r="T600" s="77"/>
      <c r="AT600" s="23" t="s">
        <v>130</v>
      </c>
      <c r="AU600" s="23" t="s">
        <v>82</v>
      </c>
    </row>
    <row r="601" spans="2:65" s="11" customFormat="1" ht="13.5">
      <c r="B601" s="206"/>
      <c r="C601" s="207"/>
      <c r="D601" s="203" t="s">
        <v>131</v>
      </c>
      <c r="E601" s="208" t="s">
        <v>21</v>
      </c>
      <c r="F601" s="209" t="s">
        <v>180</v>
      </c>
      <c r="G601" s="207"/>
      <c r="H601" s="208" t="s">
        <v>21</v>
      </c>
      <c r="I601" s="210"/>
      <c r="J601" s="207"/>
      <c r="K601" s="207"/>
      <c r="L601" s="211"/>
      <c r="M601" s="212"/>
      <c r="N601" s="213"/>
      <c r="O601" s="213"/>
      <c r="P601" s="213"/>
      <c r="Q601" s="213"/>
      <c r="R601" s="213"/>
      <c r="S601" s="213"/>
      <c r="T601" s="214"/>
      <c r="AT601" s="215" t="s">
        <v>131</v>
      </c>
      <c r="AU601" s="215" t="s">
        <v>82</v>
      </c>
      <c r="AV601" s="11" t="s">
        <v>80</v>
      </c>
      <c r="AW601" s="11" t="s">
        <v>35</v>
      </c>
      <c r="AX601" s="11" t="s">
        <v>72</v>
      </c>
      <c r="AY601" s="215" t="s">
        <v>120</v>
      </c>
    </row>
    <row r="602" spans="2:65" s="12" customFormat="1" ht="13.5">
      <c r="B602" s="216"/>
      <c r="C602" s="217"/>
      <c r="D602" s="203" t="s">
        <v>131</v>
      </c>
      <c r="E602" s="218" t="s">
        <v>21</v>
      </c>
      <c r="F602" s="219" t="s">
        <v>709</v>
      </c>
      <c r="G602" s="217"/>
      <c r="H602" s="220">
        <v>250</v>
      </c>
      <c r="I602" s="221"/>
      <c r="J602" s="217"/>
      <c r="K602" s="217"/>
      <c r="L602" s="222"/>
      <c r="M602" s="223"/>
      <c r="N602" s="224"/>
      <c r="O602" s="224"/>
      <c r="P602" s="224"/>
      <c r="Q602" s="224"/>
      <c r="R602" s="224"/>
      <c r="S602" s="224"/>
      <c r="T602" s="225"/>
      <c r="AT602" s="226" t="s">
        <v>131</v>
      </c>
      <c r="AU602" s="226" t="s">
        <v>82</v>
      </c>
      <c r="AV602" s="12" t="s">
        <v>82</v>
      </c>
      <c r="AW602" s="12" t="s">
        <v>35</v>
      </c>
      <c r="AX602" s="12" t="s">
        <v>72</v>
      </c>
      <c r="AY602" s="226" t="s">
        <v>120</v>
      </c>
    </row>
    <row r="603" spans="2:65" s="13" customFormat="1" ht="13.5">
      <c r="B603" s="227"/>
      <c r="C603" s="228"/>
      <c r="D603" s="203" t="s">
        <v>131</v>
      </c>
      <c r="E603" s="229" t="s">
        <v>21</v>
      </c>
      <c r="F603" s="230" t="s">
        <v>133</v>
      </c>
      <c r="G603" s="228"/>
      <c r="H603" s="231">
        <v>250</v>
      </c>
      <c r="I603" s="232"/>
      <c r="J603" s="228"/>
      <c r="K603" s="228"/>
      <c r="L603" s="233"/>
      <c r="M603" s="234"/>
      <c r="N603" s="235"/>
      <c r="O603" s="235"/>
      <c r="P603" s="235"/>
      <c r="Q603" s="235"/>
      <c r="R603" s="235"/>
      <c r="S603" s="235"/>
      <c r="T603" s="236"/>
      <c r="AT603" s="237" t="s">
        <v>131</v>
      </c>
      <c r="AU603" s="237" t="s">
        <v>82</v>
      </c>
      <c r="AV603" s="13" t="s">
        <v>134</v>
      </c>
      <c r="AW603" s="13" t="s">
        <v>35</v>
      </c>
      <c r="AX603" s="13" t="s">
        <v>80</v>
      </c>
      <c r="AY603" s="237" t="s">
        <v>120</v>
      </c>
    </row>
    <row r="604" spans="2:65" s="10" customFormat="1" ht="29.85" customHeight="1">
      <c r="B604" s="175"/>
      <c r="C604" s="176"/>
      <c r="D604" s="177" t="s">
        <v>71</v>
      </c>
      <c r="E604" s="189" t="s">
        <v>745</v>
      </c>
      <c r="F604" s="189" t="s">
        <v>746</v>
      </c>
      <c r="G604" s="176"/>
      <c r="H604" s="176"/>
      <c r="I604" s="179"/>
      <c r="J604" s="190">
        <f>BK604</f>
        <v>0</v>
      </c>
      <c r="K604" s="176"/>
      <c r="L604" s="181"/>
      <c r="M604" s="182"/>
      <c r="N604" s="183"/>
      <c r="O604" s="183"/>
      <c r="P604" s="184">
        <f>SUM(P605:P654)</f>
        <v>0</v>
      </c>
      <c r="Q604" s="183"/>
      <c r="R604" s="184">
        <f>SUM(R605:R654)</f>
        <v>0.15555187999999998</v>
      </c>
      <c r="S604" s="183"/>
      <c r="T604" s="185">
        <f>SUM(T605:T654)</f>
        <v>0</v>
      </c>
      <c r="AR604" s="186" t="s">
        <v>82</v>
      </c>
      <c r="AT604" s="187" t="s">
        <v>71</v>
      </c>
      <c r="AU604" s="187" t="s">
        <v>80</v>
      </c>
      <c r="AY604" s="186" t="s">
        <v>120</v>
      </c>
      <c r="BK604" s="188">
        <f>SUM(BK605:BK654)</f>
        <v>0</v>
      </c>
    </row>
    <row r="605" spans="2:65" s="1" customFormat="1" ht="16.5" customHeight="1">
      <c r="B605" s="40"/>
      <c r="C605" s="191" t="s">
        <v>747</v>
      </c>
      <c r="D605" s="191" t="s">
        <v>123</v>
      </c>
      <c r="E605" s="192" t="s">
        <v>748</v>
      </c>
      <c r="F605" s="193" t="s">
        <v>749</v>
      </c>
      <c r="G605" s="194" t="s">
        <v>177</v>
      </c>
      <c r="H605" s="195">
        <v>393.66</v>
      </c>
      <c r="I605" s="196"/>
      <c r="J605" s="197">
        <f>ROUND(I605*H605,2)</f>
        <v>0</v>
      </c>
      <c r="K605" s="193" t="s">
        <v>127</v>
      </c>
      <c r="L605" s="60"/>
      <c r="M605" s="198" t="s">
        <v>21</v>
      </c>
      <c r="N605" s="199" t="s">
        <v>43</v>
      </c>
      <c r="O605" s="41"/>
      <c r="P605" s="200">
        <f>O605*H605</f>
        <v>0</v>
      </c>
      <c r="Q605" s="200">
        <v>0</v>
      </c>
      <c r="R605" s="200">
        <f>Q605*H605</f>
        <v>0</v>
      </c>
      <c r="S605" s="200">
        <v>0</v>
      </c>
      <c r="T605" s="201">
        <f>S605*H605</f>
        <v>0</v>
      </c>
      <c r="AR605" s="23" t="s">
        <v>275</v>
      </c>
      <c r="AT605" s="23" t="s">
        <v>123</v>
      </c>
      <c r="AU605" s="23" t="s">
        <v>82</v>
      </c>
      <c r="AY605" s="23" t="s">
        <v>120</v>
      </c>
      <c r="BE605" s="202">
        <f>IF(N605="základní",J605,0)</f>
        <v>0</v>
      </c>
      <c r="BF605" s="202">
        <f>IF(N605="snížená",J605,0)</f>
        <v>0</v>
      </c>
      <c r="BG605" s="202">
        <f>IF(N605="zákl. přenesená",J605,0)</f>
        <v>0</v>
      </c>
      <c r="BH605" s="202">
        <f>IF(N605="sníž. přenesená",J605,0)</f>
        <v>0</v>
      </c>
      <c r="BI605" s="202">
        <f>IF(N605="nulová",J605,0)</f>
        <v>0</v>
      </c>
      <c r="BJ605" s="23" t="s">
        <v>80</v>
      </c>
      <c r="BK605" s="202">
        <f>ROUND(I605*H605,2)</f>
        <v>0</v>
      </c>
      <c r="BL605" s="23" t="s">
        <v>275</v>
      </c>
      <c r="BM605" s="23" t="s">
        <v>750</v>
      </c>
    </row>
    <row r="606" spans="2:65" s="1" customFormat="1" ht="13.5">
      <c r="B606" s="40"/>
      <c r="C606" s="62"/>
      <c r="D606" s="203" t="s">
        <v>130</v>
      </c>
      <c r="E606" s="62"/>
      <c r="F606" s="204" t="s">
        <v>751</v>
      </c>
      <c r="G606" s="62"/>
      <c r="H606" s="62"/>
      <c r="I606" s="162"/>
      <c r="J606" s="62"/>
      <c r="K606" s="62"/>
      <c r="L606" s="60"/>
      <c r="M606" s="205"/>
      <c r="N606" s="41"/>
      <c r="O606" s="41"/>
      <c r="P606" s="41"/>
      <c r="Q606" s="41"/>
      <c r="R606" s="41"/>
      <c r="S606" s="41"/>
      <c r="T606" s="77"/>
      <c r="AT606" s="23" t="s">
        <v>130</v>
      </c>
      <c r="AU606" s="23" t="s">
        <v>82</v>
      </c>
    </row>
    <row r="607" spans="2:65" s="11" customFormat="1" ht="13.5">
      <c r="B607" s="206"/>
      <c r="C607" s="207"/>
      <c r="D607" s="203" t="s">
        <v>131</v>
      </c>
      <c r="E607" s="208" t="s">
        <v>21</v>
      </c>
      <c r="F607" s="209" t="s">
        <v>319</v>
      </c>
      <c r="G607" s="207"/>
      <c r="H607" s="208" t="s">
        <v>21</v>
      </c>
      <c r="I607" s="210"/>
      <c r="J607" s="207"/>
      <c r="K607" s="207"/>
      <c r="L607" s="211"/>
      <c r="M607" s="212"/>
      <c r="N607" s="213"/>
      <c r="O607" s="213"/>
      <c r="P607" s="213"/>
      <c r="Q607" s="213"/>
      <c r="R607" s="213"/>
      <c r="S607" s="213"/>
      <c r="T607" s="214"/>
      <c r="AT607" s="215" t="s">
        <v>131</v>
      </c>
      <c r="AU607" s="215" t="s">
        <v>82</v>
      </c>
      <c r="AV607" s="11" t="s">
        <v>80</v>
      </c>
      <c r="AW607" s="11" t="s">
        <v>35</v>
      </c>
      <c r="AX607" s="11" t="s">
        <v>72</v>
      </c>
      <c r="AY607" s="215" t="s">
        <v>120</v>
      </c>
    </row>
    <row r="608" spans="2:65" s="12" customFormat="1" ht="13.5">
      <c r="B608" s="216"/>
      <c r="C608" s="217"/>
      <c r="D608" s="203" t="s">
        <v>131</v>
      </c>
      <c r="E608" s="218" t="s">
        <v>21</v>
      </c>
      <c r="F608" s="219" t="s">
        <v>752</v>
      </c>
      <c r="G608" s="217"/>
      <c r="H608" s="220">
        <v>56.8</v>
      </c>
      <c r="I608" s="221"/>
      <c r="J608" s="217"/>
      <c r="K608" s="217"/>
      <c r="L608" s="222"/>
      <c r="M608" s="223"/>
      <c r="N608" s="224"/>
      <c r="O608" s="224"/>
      <c r="P608" s="224"/>
      <c r="Q608" s="224"/>
      <c r="R608" s="224"/>
      <c r="S608" s="224"/>
      <c r="T608" s="225"/>
      <c r="AT608" s="226" t="s">
        <v>131</v>
      </c>
      <c r="AU608" s="226" t="s">
        <v>82</v>
      </c>
      <c r="AV608" s="12" t="s">
        <v>82</v>
      </c>
      <c r="AW608" s="12" t="s">
        <v>35</v>
      </c>
      <c r="AX608" s="12" t="s">
        <v>72</v>
      </c>
      <c r="AY608" s="226" t="s">
        <v>120</v>
      </c>
    </row>
    <row r="609" spans="2:65" s="12" customFormat="1" ht="13.5">
      <c r="B609" s="216"/>
      <c r="C609" s="217"/>
      <c r="D609" s="203" t="s">
        <v>131</v>
      </c>
      <c r="E609" s="218" t="s">
        <v>21</v>
      </c>
      <c r="F609" s="219" t="s">
        <v>366</v>
      </c>
      <c r="G609" s="217"/>
      <c r="H609" s="220">
        <v>54.4</v>
      </c>
      <c r="I609" s="221"/>
      <c r="J609" s="217"/>
      <c r="K609" s="217"/>
      <c r="L609" s="222"/>
      <c r="M609" s="223"/>
      <c r="N609" s="224"/>
      <c r="O609" s="224"/>
      <c r="P609" s="224"/>
      <c r="Q609" s="224"/>
      <c r="R609" s="224"/>
      <c r="S609" s="224"/>
      <c r="T609" s="225"/>
      <c r="AT609" s="226" t="s">
        <v>131</v>
      </c>
      <c r="AU609" s="226" t="s">
        <v>82</v>
      </c>
      <c r="AV609" s="12" t="s">
        <v>82</v>
      </c>
      <c r="AW609" s="12" t="s">
        <v>35</v>
      </c>
      <c r="AX609" s="12" t="s">
        <v>72</v>
      </c>
      <c r="AY609" s="226" t="s">
        <v>120</v>
      </c>
    </row>
    <row r="610" spans="2:65" s="12" customFormat="1" ht="13.5">
      <c r="B610" s="216"/>
      <c r="C610" s="217"/>
      <c r="D610" s="203" t="s">
        <v>131</v>
      </c>
      <c r="E610" s="218" t="s">
        <v>21</v>
      </c>
      <c r="F610" s="219" t="s">
        <v>367</v>
      </c>
      <c r="G610" s="217"/>
      <c r="H610" s="220">
        <v>69.599999999999994</v>
      </c>
      <c r="I610" s="221"/>
      <c r="J610" s="217"/>
      <c r="K610" s="217"/>
      <c r="L610" s="222"/>
      <c r="M610" s="223"/>
      <c r="N610" s="224"/>
      <c r="O610" s="224"/>
      <c r="P610" s="224"/>
      <c r="Q610" s="224"/>
      <c r="R610" s="224"/>
      <c r="S610" s="224"/>
      <c r="T610" s="225"/>
      <c r="AT610" s="226" t="s">
        <v>131</v>
      </c>
      <c r="AU610" s="226" t="s">
        <v>82</v>
      </c>
      <c r="AV610" s="12" t="s">
        <v>82</v>
      </c>
      <c r="AW610" s="12" t="s">
        <v>35</v>
      </c>
      <c r="AX610" s="12" t="s">
        <v>72</v>
      </c>
      <c r="AY610" s="226" t="s">
        <v>120</v>
      </c>
    </row>
    <row r="611" spans="2:65" s="12" customFormat="1" ht="13.5">
      <c r="B611" s="216"/>
      <c r="C611" s="217"/>
      <c r="D611" s="203" t="s">
        <v>131</v>
      </c>
      <c r="E611" s="218" t="s">
        <v>21</v>
      </c>
      <c r="F611" s="219" t="s">
        <v>368</v>
      </c>
      <c r="G611" s="217"/>
      <c r="H611" s="220">
        <v>29.2</v>
      </c>
      <c r="I611" s="221"/>
      <c r="J611" s="217"/>
      <c r="K611" s="217"/>
      <c r="L611" s="222"/>
      <c r="M611" s="223"/>
      <c r="N611" s="224"/>
      <c r="O611" s="224"/>
      <c r="P611" s="224"/>
      <c r="Q611" s="224"/>
      <c r="R611" s="224"/>
      <c r="S611" s="224"/>
      <c r="T611" s="225"/>
      <c r="AT611" s="226" t="s">
        <v>131</v>
      </c>
      <c r="AU611" s="226" t="s">
        <v>82</v>
      </c>
      <c r="AV611" s="12" t="s">
        <v>82</v>
      </c>
      <c r="AW611" s="12" t="s">
        <v>35</v>
      </c>
      <c r="AX611" s="12" t="s">
        <v>72</v>
      </c>
      <c r="AY611" s="226" t="s">
        <v>120</v>
      </c>
    </row>
    <row r="612" spans="2:65" s="12" customFormat="1" ht="13.5">
      <c r="B612" s="216"/>
      <c r="C612" s="217"/>
      <c r="D612" s="203" t="s">
        <v>131</v>
      </c>
      <c r="E612" s="218" t="s">
        <v>21</v>
      </c>
      <c r="F612" s="219" t="s">
        <v>369</v>
      </c>
      <c r="G612" s="217"/>
      <c r="H612" s="220">
        <v>-2.88</v>
      </c>
      <c r="I612" s="221"/>
      <c r="J612" s="217"/>
      <c r="K612" s="217"/>
      <c r="L612" s="222"/>
      <c r="M612" s="223"/>
      <c r="N612" s="224"/>
      <c r="O612" s="224"/>
      <c r="P612" s="224"/>
      <c r="Q612" s="224"/>
      <c r="R612" s="224"/>
      <c r="S612" s="224"/>
      <c r="T612" s="225"/>
      <c r="AT612" s="226" t="s">
        <v>131</v>
      </c>
      <c r="AU612" s="226" t="s">
        <v>82</v>
      </c>
      <c r="AV612" s="12" t="s">
        <v>82</v>
      </c>
      <c r="AW612" s="12" t="s">
        <v>35</v>
      </c>
      <c r="AX612" s="12" t="s">
        <v>72</v>
      </c>
      <c r="AY612" s="226" t="s">
        <v>120</v>
      </c>
    </row>
    <row r="613" spans="2:65" s="11" customFormat="1" ht="13.5">
      <c r="B613" s="206"/>
      <c r="C613" s="207"/>
      <c r="D613" s="203" t="s">
        <v>131</v>
      </c>
      <c r="E613" s="208" t="s">
        <v>21</v>
      </c>
      <c r="F613" s="209" t="s">
        <v>753</v>
      </c>
      <c r="G613" s="207"/>
      <c r="H613" s="208" t="s">
        <v>21</v>
      </c>
      <c r="I613" s="210"/>
      <c r="J613" s="207"/>
      <c r="K613" s="207"/>
      <c r="L613" s="211"/>
      <c r="M613" s="212"/>
      <c r="N613" s="213"/>
      <c r="O613" s="213"/>
      <c r="P613" s="213"/>
      <c r="Q613" s="213"/>
      <c r="R613" s="213"/>
      <c r="S613" s="213"/>
      <c r="T613" s="214"/>
      <c r="AT613" s="215" t="s">
        <v>131</v>
      </c>
      <c r="AU613" s="215" t="s">
        <v>82</v>
      </c>
      <c r="AV613" s="11" t="s">
        <v>80</v>
      </c>
      <c r="AW613" s="11" t="s">
        <v>35</v>
      </c>
      <c r="AX613" s="11" t="s">
        <v>72</v>
      </c>
      <c r="AY613" s="215" t="s">
        <v>120</v>
      </c>
    </row>
    <row r="614" spans="2:65" s="12" customFormat="1" ht="13.5">
      <c r="B614" s="216"/>
      <c r="C614" s="217"/>
      <c r="D614" s="203" t="s">
        <v>131</v>
      </c>
      <c r="E614" s="218" t="s">
        <v>21</v>
      </c>
      <c r="F614" s="219" t="s">
        <v>345</v>
      </c>
      <c r="G614" s="217"/>
      <c r="H614" s="220">
        <v>93.26</v>
      </c>
      <c r="I614" s="221"/>
      <c r="J614" s="217"/>
      <c r="K614" s="217"/>
      <c r="L614" s="222"/>
      <c r="M614" s="223"/>
      <c r="N614" s="224"/>
      <c r="O614" s="224"/>
      <c r="P614" s="224"/>
      <c r="Q614" s="224"/>
      <c r="R614" s="224"/>
      <c r="S614" s="224"/>
      <c r="T614" s="225"/>
      <c r="AT614" s="226" t="s">
        <v>131</v>
      </c>
      <c r="AU614" s="226" t="s">
        <v>82</v>
      </c>
      <c r="AV614" s="12" t="s">
        <v>82</v>
      </c>
      <c r="AW614" s="12" t="s">
        <v>35</v>
      </c>
      <c r="AX614" s="12" t="s">
        <v>72</v>
      </c>
      <c r="AY614" s="226" t="s">
        <v>120</v>
      </c>
    </row>
    <row r="615" spans="2:65" s="12" customFormat="1" ht="13.5">
      <c r="B615" s="216"/>
      <c r="C615" s="217"/>
      <c r="D615" s="203" t="s">
        <v>131</v>
      </c>
      <c r="E615" s="218" t="s">
        <v>21</v>
      </c>
      <c r="F615" s="219" t="s">
        <v>346</v>
      </c>
      <c r="G615" s="217"/>
      <c r="H615" s="220">
        <v>92.08</v>
      </c>
      <c r="I615" s="221"/>
      <c r="J615" s="217"/>
      <c r="K615" s="217"/>
      <c r="L615" s="222"/>
      <c r="M615" s="223"/>
      <c r="N615" s="224"/>
      <c r="O615" s="224"/>
      <c r="P615" s="224"/>
      <c r="Q615" s="224"/>
      <c r="R615" s="224"/>
      <c r="S615" s="224"/>
      <c r="T615" s="225"/>
      <c r="AT615" s="226" t="s">
        <v>131</v>
      </c>
      <c r="AU615" s="226" t="s">
        <v>82</v>
      </c>
      <c r="AV615" s="12" t="s">
        <v>82</v>
      </c>
      <c r="AW615" s="12" t="s">
        <v>35</v>
      </c>
      <c r="AX615" s="12" t="s">
        <v>72</v>
      </c>
      <c r="AY615" s="226" t="s">
        <v>120</v>
      </c>
    </row>
    <row r="616" spans="2:65" s="12" customFormat="1" ht="13.5">
      <c r="B616" s="216"/>
      <c r="C616" s="217"/>
      <c r="D616" s="203" t="s">
        <v>131</v>
      </c>
      <c r="E616" s="218" t="s">
        <v>21</v>
      </c>
      <c r="F616" s="219" t="s">
        <v>347</v>
      </c>
      <c r="G616" s="217"/>
      <c r="H616" s="220">
        <v>-3.6</v>
      </c>
      <c r="I616" s="221"/>
      <c r="J616" s="217"/>
      <c r="K616" s="217"/>
      <c r="L616" s="222"/>
      <c r="M616" s="223"/>
      <c r="N616" s="224"/>
      <c r="O616" s="224"/>
      <c r="P616" s="224"/>
      <c r="Q616" s="224"/>
      <c r="R616" s="224"/>
      <c r="S616" s="224"/>
      <c r="T616" s="225"/>
      <c r="AT616" s="226" t="s">
        <v>131</v>
      </c>
      <c r="AU616" s="226" t="s">
        <v>82</v>
      </c>
      <c r="AV616" s="12" t="s">
        <v>82</v>
      </c>
      <c r="AW616" s="12" t="s">
        <v>35</v>
      </c>
      <c r="AX616" s="12" t="s">
        <v>72</v>
      </c>
      <c r="AY616" s="226" t="s">
        <v>120</v>
      </c>
    </row>
    <row r="617" spans="2:65" s="12" customFormat="1" ht="13.5">
      <c r="B617" s="216"/>
      <c r="C617" s="217"/>
      <c r="D617" s="203" t="s">
        <v>131</v>
      </c>
      <c r="E617" s="218" t="s">
        <v>21</v>
      </c>
      <c r="F617" s="219" t="s">
        <v>202</v>
      </c>
      <c r="G617" s="217"/>
      <c r="H617" s="220">
        <v>4.8</v>
      </c>
      <c r="I617" s="221"/>
      <c r="J617" s="217"/>
      <c r="K617" s="217"/>
      <c r="L617" s="222"/>
      <c r="M617" s="223"/>
      <c r="N617" s="224"/>
      <c r="O617" s="224"/>
      <c r="P617" s="224"/>
      <c r="Q617" s="224"/>
      <c r="R617" s="224"/>
      <c r="S617" s="224"/>
      <c r="T617" s="225"/>
      <c r="AT617" s="226" t="s">
        <v>131</v>
      </c>
      <c r="AU617" s="226" t="s">
        <v>82</v>
      </c>
      <c r="AV617" s="12" t="s">
        <v>82</v>
      </c>
      <c r="AW617" s="12" t="s">
        <v>35</v>
      </c>
      <c r="AX617" s="12" t="s">
        <v>72</v>
      </c>
      <c r="AY617" s="226" t="s">
        <v>120</v>
      </c>
    </row>
    <row r="618" spans="2:65" s="13" customFormat="1" ht="13.5">
      <c r="B618" s="227"/>
      <c r="C618" s="228"/>
      <c r="D618" s="203" t="s">
        <v>131</v>
      </c>
      <c r="E618" s="229" t="s">
        <v>21</v>
      </c>
      <c r="F618" s="230" t="s">
        <v>133</v>
      </c>
      <c r="G618" s="228"/>
      <c r="H618" s="231">
        <v>393.66</v>
      </c>
      <c r="I618" s="232"/>
      <c r="J618" s="228"/>
      <c r="K618" s="228"/>
      <c r="L618" s="233"/>
      <c r="M618" s="234"/>
      <c r="N618" s="235"/>
      <c r="O618" s="235"/>
      <c r="P618" s="235"/>
      <c r="Q618" s="235"/>
      <c r="R618" s="235"/>
      <c r="S618" s="235"/>
      <c r="T618" s="236"/>
      <c r="AT618" s="237" t="s">
        <v>131</v>
      </c>
      <c r="AU618" s="237" t="s">
        <v>82</v>
      </c>
      <c r="AV618" s="13" t="s">
        <v>134</v>
      </c>
      <c r="AW618" s="13" t="s">
        <v>35</v>
      </c>
      <c r="AX618" s="13" t="s">
        <v>80</v>
      </c>
      <c r="AY618" s="237" t="s">
        <v>120</v>
      </c>
    </row>
    <row r="619" spans="2:65" s="1" customFormat="1" ht="16.5" customHeight="1">
      <c r="B619" s="40"/>
      <c r="C619" s="191" t="s">
        <v>754</v>
      </c>
      <c r="D619" s="191" t="s">
        <v>123</v>
      </c>
      <c r="E619" s="192" t="s">
        <v>755</v>
      </c>
      <c r="F619" s="193" t="s">
        <v>756</v>
      </c>
      <c r="G619" s="194" t="s">
        <v>177</v>
      </c>
      <c r="H619" s="195">
        <v>261.29199999999997</v>
      </c>
      <c r="I619" s="196"/>
      <c r="J619" s="197">
        <f>ROUND(I619*H619,2)</f>
        <v>0</v>
      </c>
      <c r="K619" s="193" t="s">
        <v>127</v>
      </c>
      <c r="L619" s="60"/>
      <c r="M619" s="198" t="s">
        <v>21</v>
      </c>
      <c r="N619" s="199" t="s">
        <v>43</v>
      </c>
      <c r="O619" s="41"/>
      <c r="P619" s="200">
        <f>O619*H619</f>
        <v>0</v>
      </c>
      <c r="Q619" s="200">
        <v>2.0000000000000001E-4</v>
      </c>
      <c r="R619" s="200">
        <f>Q619*H619</f>
        <v>5.2258399999999997E-2</v>
      </c>
      <c r="S619" s="200">
        <v>0</v>
      </c>
      <c r="T619" s="201">
        <f>S619*H619</f>
        <v>0</v>
      </c>
      <c r="AR619" s="23" t="s">
        <v>275</v>
      </c>
      <c r="AT619" s="23" t="s">
        <v>123</v>
      </c>
      <c r="AU619" s="23" t="s">
        <v>82</v>
      </c>
      <c r="AY619" s="23" t="s">
        <v>120</v>
      </c>
      <c r="BE619" s="202">
        <f>IF(N619="základní",J619,0)</f>
        <v>0</v>
      </c>
      <c r="BF619" s="202">
        <f>IF(N619="snížená",J619,0)</f>
        <v>0</v>
      </c>
      <c r="BG619" s="202">
        <f>IF(N619="zákl. přenesená",J619,0)</f>
        <v>0</v>
      </c>
      <c r="BH619" s="202">
        <f>IF(N619="sníž. přenesená",J619,0)</f>
        <v>0</v>
      </c>
      <c r="BI619" s="202">
        <f>IF(N619="nulová",J619,0)</f>
        <v>0</v>
      </c>
      <c r="BJ619" s="23" t="s">
        <v>80</v>
      </c>
      <c r="BK619" s="202">
        <f>ROUND(I619*H619,2)</f>
        <v>0</v>
      </c>
      <c r="BL619" s="23" t="s">
        <v>275</v>
      </c>
      <c r="BM619" s="23" t="s">
        <v>757</v>
      </c>
    </row>
    <row r="620" spans="2:65" s="1" customFormat="1" ht="13.5">
      <c r="B620" s="40"/>
      <c r="C620" s="62"/>
      <c r="D620" s="203" t="s">
        <v>130</v>
      </c>
      <c r="E620" s="62"/>
      <c r="F620" s="204" t="s">
        <v>758</v>
      </c>
      <c r="G620" s="62"/>
      <c r="H620" s="62"/>
      <c r="I620" s="162"/>
      <c r="J620" s="62"/>
      <c r="K620" s="62"/>
      <c r="L620" s="60"/>
      <c r="M620" s="205"/>
      <c r="N620" s="41"/>
      <c r="O620" s="41"/>
      <c r="P620" s="41"/>
      <c r="Q620" s="41"/>
      <c r="R620" s="41"/>
      <c r="S620" s="41"/>
      <c r="T620" s="77"/>
      <c r="AT620" s="23" t="s">
        <v>130</v>
      </c>
      <c r="AU620" s="23" t="s">
        <v>82</v>
      </c>
    </row>
    <row r="621" spans="2:65" s="11" customFormat="1" ht="13.5">
      <c r="B621" s="206"/>
      <c r="C621" s="207"/>
      <c r="D621" s="203" t="s">
        <v>131</v>
      </c>
      <c r="E621" s="208" t="s">
        <v>21</v>
      </c>
      <c r="F621" s="209" t="s">
        <v>180</v>
      </c>
      <c r="G621" s="207"/>
      <c r="H621" s="208" t="s">
        <v>21</v>
      </c>
      <c r="I621" s="210"/>
      <c r="J621" s="207"/>
      <c r="K621" s="207"/>
      <c r="L621" s="211"/>
      <c r="M621" s="212"/>
      <c r="N621" s="213"/>
      <c r="O621" s="213"/>
      <c r="P621" s="213"/>
      <c r="Q621" s="213"/>
      <c r="R621" s="213"/>
      <c r="S621" s="213"/>
      <c r="T621" s="214"/>
      <c r="AT621" s="215" t="s">
        <v>131</v>
      </c>
      <c r="AU621" s="215" t="s">
        <v>82</v>
      </c>
      <c r="AV621" s="11" t="s">
        <v>80</v>
      </c>
      <c r="AW621" s="11" t="s">
        <v>35</v>
      </c>
      <c r="AX621" s="11" t="s">
        <v>72</v>
      </c>
      <c r="AY621" s="215" t="s">
        <v>120</v>
      </c>
    </row>
    <row r="622" spans="2:65" s="11" customFormat="1" ht="13.5">
      <c r="B622" s="206"/>
      <c r="C622" s="207"/>
      <c r="D622" s="203" t="s">
        <v>131</v>
      </c>
      <c r="E622" s="208" t="s">
        <v>21</v>
      </c>
      <c r="F622" s="209" t="s">
        <v>759</v>
      </c>
      <c r="G622" s="207"/>
      <c r="H622" s="208" t="s">
        <v>21</v>
      </c>
      <c r="I622" s="210"/>
      <c r="J622" s="207"/>
      <c r="K622" s="207"/>
      <c r="L622" s="211"/>
      <c r="M622" s="212"/>
      <c r="N622" s="213"/>
      <c r="O622" s="213"/>
      <c r="P622" s="213"/>
      <c r="Q622" s="213"/>
      <c r="R622" s="213"/>
      <c r="S622" s="213"/>
      <c r="T622" s="214"/>
      <c r="AT622" s="215" t="s">
        <v>131</v>
      </c>
      <c r="AU622" s="215" t="s">
        <v>82</v>
      </c>
      <c r="AV622" s="11" t="s">
        <v>80</v>
      </c>
      <c r="AW622" s="11" t="s">
        <v>35</v>
      </c>
      <c r="AX622" s="11" t="s">
        <v>72</v>
      </c>
      <c r="AY622" s="215" t="s">
        <v>120</v>
      </c>
    </row>
    <row r="623" spans="2:65" s="12" customFormat="1" ht="13.5">
      <c r="B623" s="216"/>
      <c r="C623" s="217"/>
      <c r="D623" s="203" t="s">
        <v>131</v>
      </c>
      <c r="E623" s="218" t="s">
        <v>21</v>
      </c>
      <c r="F623" s="219" t="s">
        <v>760</v>
      </c>
      <c r="G623" s="217"/>
      <c r="H623" s="220">
        <v>63.387999999999998</v>
      </c>
      <c r="I623" s="221"/>
      <c r="J623" s="217"/>
      <c r="K623" s="217"/>
      <c r="L623" s="222"/>
      <c r="M623" s="223"/>
      <c r="N623" s="224"/>
      <c r="O623" s="224"/>
      <c r="P623" s="224"/>
      <c r="Q623" s="224"/>
      <c r="R623" s="224"/>
      <c r="S623" s="224"/>
      <c r="T623" s="225"/>
      <c r="AT623" s="226" t="s">
        <v>131</v>
      </c>
      <c r="AU623" s="226" t="s">
        <v>82</v>
      </c>
      <c r="AV623" s="12" t="s">
        <v>82</v>
      </c>
      <c r="AW623" s="12" t="s">
        <v>35</v>
      </c>
      <c r="AX623" s="12" t="s">
        <v>72</v>
      </c>
      <c r="AY623" s="226" t="s">
        <v>120</v>
      </c>
    </row>
    <row r="624" spans="2:65" s="12" customFormat="1" ht="13.5">
      <c r="B624" s="216"/>
      <c r="C624" s="217"/>
      <c r="D624" s="203" t="s">
        <v>131</v>
      </c>
      <c r="E624" s="218" t="s">
        <v>21</v>
      </c>
      <c r="F624" s="219" t="s">
        <v>761</v>
      </c>
      <c r="G624" s="217"/>
      <c r="H624" s="220">
        <v>197.904</v>
      </c>
      <c r="I624" s="221"/>
      <c r="J624" s="217"/>
      <c r="K624" s="217"/>
      <c r="L624" s="222"/>
      <c r="M624" s="223"/>
      <c r="N624" s="224"/>
      <c r="O624" s="224"/>
      <c r="P624" s="224"/>
      <c r="Q624" s="224"/>
      <c r="R624" s="224"/>
      <c r="S624" s="224"/>
      <c r="T624" s="225"/>
      <c r="AT624" s="226" t="s">
        <v>131</v>
      </c>
      <c r="AU624" s="226" t="s">
        <v>82</v>
      </c>
      <c r="AV624" s="12" t="s">
        <v>82</v>
      </c>
      <c r="AW624" s="12" t="s">
        <v>35</v>
      </c>
      <c r="AX624" s="12" t="s">
        <v>72</v>
      </c>
      <c r="AY624" s="226" t="s">
        <v>120</v>
      </c>
    </row>
    <row r="625" spans="2:65" s="13" customFormat="1" ht="13.5">
      <c r="B625" s="227"/>
      <c r="C625" s="228"/>
      <c r="D625" s="203" t="s">
        <v>131</v>
      </c>
      <c r="E625" s="229" t="s">
        <v>21</v>
      </c>
      <c r="F625" s="230" t="s">
        <v>133</v>
      </c>
      <c r="G625" s="228"/>
      <c r="H625" s="231">
        <v>261.29199999999997</v>
      </c>
      <c r="I625" s="232"/>
      <c r="J625" s="228"/>
      <c r="K625" s="228"/>
      <c r="L625" s="233"/>
      <c r="M625" s="234"/>
      <c r="N625" s="235"/>
      <c r="O625" s="235"/>
      <c r="P625" s="235"/>
      <c r="Q625" s="235"/>
      <c r="R625" s="235"/>
      <c r="S625" s="235"/>
      <c r="T625" s="236"/>
      <c r="AT625" s="237" t="s">
        <v>131</v>
      </c>
      <c r="AU625" s="237" t="s">
        <v>82</v>
      </c>
      <c r="AV625" s="13" t="s">
        <v>134</v>
      </c>
      <c r="AW625" s="13" t="s">
        <v>35</v>
      </c>
      <c r="AX625" s="13" t="s">
        <v>80</v>
      </c>
      <c r="AY625" s="237" t="s">
        <v>120</v>
      </c>
    </row>
    <row r="626" spans="2:65" s="1" customFormat="1" ht="25.5" customHeight="1">
      <c r="B626" s="40"/>
      <c r="C626" s="191" t="s">
        <v>762</v>
      </c>
      <c r="D626" s="191" t="s">
        <v>123</v>
      </c>
      <c r="E626" s="192" t="s">
        <v>763</v>
      </c>
      <c r="F626" s="193" t="s">
        <v>764</v>
      </c>
      <c r="G626" s="194" t="s">
        <v>177</v>
      </c>
      <c r="H626" s="195">
        <v>9.7200000000000006</v>
      </c>
      <c r="I626" s="196"/>
      <c r="J626" s="197">
        <f>ROUND(I626*H626,2)</f>
        <v>0</v>
      </c>
      <c r="K626" s="193" t="s">
        <v>127</v>
      </c>
      <c r="L626" s="60"/>
      <c r="M626" s="198" t="s">
        <v>21</v>
      </c>
      <c r="N626" s="199" t="s">
        <v>43</v>
      </c>
      <c r="O626" s="41"/>
      <c r="P626" s="200">
        <f>O626*H626</f>
        <v>0</v>
      </c>
      <c r="Q626" s="200">
        <v>2.0000000000000002E-5</v>
      </c>
      <c r="R626" s="200">
        <f>Q626*H626</f>
        <v>1.9440000000000004E-4</v>
      </c>
      <c r="S626" s="200">
        <v>0</v>
      </c>
      <c r="T626" s="201">
        <f>S626*H626</f>
        <v>0</v>
      </c>
      <c r="AR626" s="23" t="s">
        <v>275</v>
      </c>
      <c r="AT626" s="23" t="s">
        <v>123</v>
      </c>
      <c r="AU626" s="23" t="s">
        <v>82</v>
      </c>
      <c r="AY626" s="23" t="s">
        <v>120</v>
      </c>
      <c r="BE626" s="202">
        <f>IF(N626="základní",J626,0)</f>
        <v>0</v>
      </c>
      <c r="BF626" s="202">
        <f>IF(N626="snížená",J626,0)</f>
        <v>0</v>
      </c>
      <c r="BG626" s="202">
        <f>IF(N626="zákl. přenesená",J626,0)</f>
        <v>0</v>
      </c>
      <c r="BH626" s="202">
        <f>IF(N626="sníž. přenesená",J626,0)</f>
        <v>0</v>
      </c>
      <c r="BI626" s="202">
        <f>IF(N626="nulová",J626,0)</f>
        <v>0</v>
      </c>
      <c r="BJ626" s="23" t="s">
        <v>80</v>
      </c>
      <c r="BK626" s="202">
        <f>ROUND(I626*H626,2)</f>
        <v>0</v>
      </c>
      <c r="BL626" s="23" t="s">
        <v>275</v>
      </c>
      <c r="BM626" s="23" t="s">
        <v>765</v>
      </c>
    </row>
    <row r="627" spans="2:65" s="1" customFormat="1" ht="27">
      <c r="B627" s="40"/>
      <c r="C627" s="62"/>
      <c r="D627" s="203" t="s">
        <v>130</v>
      </c>
      <c r="E627" s="62"/>
      <c r="F627" s="204" t="s">
        <v>766</v>
      </c>
      <c r="G627" s="62"/>
      <c r="H627" s="62"/>
      <c r="I627" s="162"/>
      <c r="J627" s="62"/>
      <c r="K627" s="62"/>
      <c r="L627" s="60"/>
      <c r="M627" s="205"/>
      <c r="N627" s="41"/>
      <c r="O627" s="41"/>
      <c r="P627" s="41"/>
      <c r="Q627" s="41"/>
      <c r="R627" s="41"/>
      <c r="S627" s="41"/>
      <c r="T627" s="77"/>
      <c r="AT627" s="23" t="s">
        <v>130</v>
      </c>
      <c r="AU627" s="23" t="s">
        <v>82</v>
      </c>
    </row>
    <row r="628" spans="2:65" s="11" customFormat="1" ht="13.5">
      <c r="B628" s="206"/>
      <c r="C628" s="207"/>
      <c r="D628" s="203" t="s">
        <v>131</v>
      </c>
      <c r="E628" s="208" t="s">
        <v>21</v>
      </c>
      <c r="F628" s="209" t="s">
        <v>180</v>
      </c>
      <c r="G628" s="207"/>
      <c r="H628" s="208" t="s">
        <v>21</v>
      </c>
      <c r="I628" s="210"/>
      <c r="J628" s="207"/>
      <c r="K628" s="207"/>
      <c r="L628" s="211"/>
      <c r="M628" s="212"/>
      <c r="N628" s="213"/>
      <c r="O628" s="213"/>
      <c r="P628" s="213"/>
      <c r="Q628" s="213"/>
      <c r="R628" s="213"/>
      <c r="S628" s="213"/>
      <c r="T628" s="214"/>
      <c r="AT628" s="215" t="s">
        <v>131</v>
      </c>
      <c r="AU628" s="215" t="s">
        <v>82</v>
      </c>
      <c r="AV628" s="11" t="s">
        <v>80</v>
      </c>
      <c r="AW628" s="11" t="s">
        <v>35</v>
      </c>
      <c r="AX628" s="11" t="s">
        <v>72</v>
      </c>
      <c r="AY628" s="215" t="s">
        <v>120</v>
      </c>
    </row>
    <row r="629" spans="2:65" s="12" customFormat="1" ht="13.5">
      <c r="B629" s="216"/>
      <c r="C629" s="217"/>
      <c r="D629" s="203" t="s">
        <v>131</v>
      </c>
      <c r="E629" s="218" t="s">
        <v>21</v>
      </c>
      <c r="F629" s="219" t="s">
        <v>767</v>
      </c>
      <c r="G629" s="217"/>
      <c r="H629" s="220">
        <v>9.7200000000000006</v>
      </c>
      <c r="I629" s="221"/>
      <c r="J629" s="217"/>
      <c r="K629" s="217"/>
      <c r="L629" s="222"/>
      <c r="M629" s="223"/>
      <c r="N629" s="224"/>
      <c r="O629" s="224"/>
      <c r="P629" s="224"/>
      <c r="Q629" s="224"/>
      <c r="R629" s="224"/>
      <c r="S629" s="224"/>
      <c r="T629" s="225"/>
      <c r="AT629" s="226" t="s">
        <v>131</v>
      </c>
      <c r="AU629" s="226" t="s">
        <v>82</v>
      </c>
      <c r="AV629" s="12" t="s">
        <v>82</v>
      </c>
      <c r="AW629" s="12" t="s">
        <v>35</v>
      </c>
      <c r="AX629" s="12" t="s">
        <v>72</v>
      </c>
      <c r="AY629" s="226" t="s">
        <v>120</v>
      </c>
    </row>
    <row r="630" spans="2:65" s="13" customFormat="1" ht="13.5">
      <c r="B630" s="227"/>
      <c r="C630" s="228"/>
      <c r="D630" s="203" t="s">
        <v>131</v>
      </c>
      <c r="E630" s="229" t="s">
        <v>21</v>
      </c>
      <c r="F630" s="230" t="s">
        <v>133</v>
      </c>
      <c r="G630" s="228"/>
      <c r="H630" s="231">
        <v>9.7200000000000006</v>
      </c>
      <c r="I630" s="232"/>
      <c r="J630" s="228"/>
      <c r="K630" s="228"/>
      <c r="L630" s="233"/>
      <c r="M630" s="234"/>
      <c r="N630" s="235"/>
      <c r="O630" s="235"/>
      <c r="P630" s="235"/>
      <c r="Q630" s="235"/>
      <c r="R630" s="235"/>
      <c r="S630" s="235"/>
      <c r="T630" s="236"/>
      <c r="AT630" s="237" t="s">
        <v>131</v>
      </c>
      <c r="AU630" s="237" t="s">
        <v>82</v>
      </c>
      <c r="AV630" s="13" t="s">
        <v>134</v>
      </c>
      <c r="AW630" s="13" t="s">
        <v>35</v>
      </c>
      <c r="AX630" s="13" t="s">
        <v>80</v>
      </c>
      <c r="AY630" s="237" t="s">
        <v>120</v>
      </c>
    </row>
    <row r="631" spans="2:65" s="1" customFormat="1" ht="16.5" customHeight="1">
      <c r="B631" s="40"/>
      <c r="C631" s="191" t="s">
        <v>768</v>
      </c>
      <c r="D631" s="191" t="s">
        <v>123</v>
      </c>
      <c r="E631" s="192" t="s">
        <v>769</v>
      </c>
      <c r="F631" s="193" t="s">
        <v>770</v>
      </c>
      <c r="G631" s="194" t="s">
        <v>177</v>
      </c>
      <c r="H631" s="195">
        <v>54.4</v>
      </c>
      <c r="I631" s="196"/>
      <c r="J631" s="197">
        <f>ROUND(I631*H631,2)</f>
        <v>0</v>
      </c>
      <c r="K631" s="193" t="s">
        <v>127</v>
      </c>
      <c r="L631" s="60"/>
      <c r="M631" s="198" t="s">
        <v>21</v>
      </c>
      <c r="N631" s="199" t="s">
        <v>43</v>
      </c>
      <c r="O631" s="41"/>
      <c r="P631" s="200">
        <f>O631*H631</f>
        <v>0</v>
      </c>
      <c r="Q631" s="200">
        <v>1.0000000000000001E-5</v>
      </c>
      <c r="R631" s="200">
        <f>Q631*H631</f>
        <v>5.44E-4</v>
      </c>
      <c r="S631" s="200">
        <v>0</v>
      </c>
      <c r="T631" s="201">
        <f>S631*H631</f>
        <v>0</v>
      </c>
      <c r="AR631" s="23" t="s">
        <v>275</v>
      </c>
      <c r="AT631" s="23" t="s">
        <v>123</v>
      </c>
      <c r="AU631" s="23" t="s">
        <v>82</v>
      </c>
      <c r="AY631" s="23" t="s">
        <v>120</v>
      </c>
      <c r="BE631" s="202">
        <f>IF(N631="základní",J631,0)</f>
        <v>0</v>
      </c>
      <c r="BF631" s="202">
        <f>IF(N631="snížená",J631,0)</f>
        <v>0</v>
      </c>
      <c r="BG631" s="202">
        <f>IF(N631="zákl. přenesená",J631,0)</f>
        <v>0</v>
      </c>
      <c r="BH631" s="202">
        <f>IF(N631="sníž. přenesená",J631,0)</f>
        <v>0</v>
      </c>
      <c r="BI631" s="202">
        <f>IF(N631="nulová",J631,0)</f>
        <v>0</v>
      </c>
      <c r="BJ631" s="23" t="s">
        <v>80</v>
      </c>
      <c r="BK631" s="202">
        <f>ROUND(I631*H631,2)</f>
        <v>0</v>
      </c>
      <c r="BL631" s="23" t="s">
        <v>275</v>
      </c>
      <c r="BM631" s="23" t="s">
        <v>771</v>
      </c>
    </row>
    <row r="632" spans="2:65" s="1" customFormat="1" ht="13.5">
      <c r="B632" s="40"/>
      <c r="C632" s="62"/>
      <c r="D632" s="203" t="s">
        <v>130</v>
      </c>
      <c r="E632" s="62"/>
      <c r="F632" s="204" t="s">
        <v>772</v>
      </c>
      <c r="G632" s="62"/>
      <c r="H632" s="62"/>
      <c r="I632" s="162"/>
      <c r="J632" s="62"/>
      <c r="K632" s="62"/>
      <c r="L632" s="60"/>
      <c r="M632" s="205"/>
      <c r="N632" s="41"/>
      <c r="O632" s="41"/>
      <c r="P632" s="41"/>
      <c r="Q632" s="41"/>
      <c r="R632" s="41"/>
      <c r="S632" s="41"/>
      <c r="T632" s="77"/>
      <c r="AT632" s="23" t="s">
        <v>130</v>
      </c>
      <c r="AU632" s="23" t="s">
        <v>82</v>
      </c>
    </row>
    <row r="633" spans="2:65" s="11" customFormat="1" ht="13.5">
      <c r="B633" s="206"/>
      <c r="C633" s="207"/>
      <c r="D633" s="203" t="s">
        <v>131</v>
      </c>
      <c r="E633" s="208" t="s">
        <v>21</v>
      </c>
      <c r="F633" s="209" t="s">
        <v>180</v>
      </c>
      <c r="G633" s="207"/>
      <c r="H633" s="208" t="s">
        <v>21</v>
      </c>
      <c r="I633" s="210"/>
      <c r="J633" s="207"/>
      <c r="K633" s="207"/>
      <c r="L633" s="211"/>
      <c r="M633" s="212"/>
      <c r="N633" s="213"/>
      <c r="O633" s="213"/>
      <c r="P633" s="213"/>
      <c r="Q633" s="213"/>
      <c r="R633" s="213"/>
      <c r="S633" s="213"/>
      <c r="T633" s="214"/>
      <c r="AT633" s="215" t="s">
        <v>131</v>
      </c>
      <c r="AU633" s="215" t="s">
        <v>82</v>
      </c>
      <c r="AV633" s="11" t="s">
        <v>80</v>
      </c>
      <c r="AW633" s="11" t="s">
        <v>35</v>
      </c>
      <c r="AX633" s="11" t="s">
        <v>72</v>
      </c>
      <c r="AY633" s="215" t="s">
        <v>120</v>
      </c>
    </row>
    <row r="634" spans="2:65" s="12" customFormat="1" ht="13.5">
      <c r="B634" s="216"/>
      <c r="C634" s="217"/>
      <c r="D634" s="203" t="s">
        <v>131</v>
      </c>
      <c r="E634" s="218" t="s">
        <v>21</v>
      </c>
      <c r="F634" s="219" t="s">
        <v>773</v>
      </c>
      <c r="G634" s="217"/>
      <c r="H634" s="220">
        <v>54.4</v>
      </c>
      <c r="I634" s="221"/>
      <c r="J634" s="217"/>
      <c r="K634" s="217"/>
      <c r="L634" s="222"/>
      <c r="M634" s="223"/>
      <c r="N634" s="224"/>
      <c r="O634" s="224"/>
      <c r="P634" s="224"/>
      <c r="Q634" s="224"/>
      <c r="R634" s="224"/>
      <c r="S634" s="224"/>
      <c r="T634" s="225"/>
      <c r="AT634" s="226" t="s">
        <v>131</v>
      </c>
      <c r="AU634" s="226" t="s">
        <v>82</v>
      </c>
      <c r="AV634" s="12" t="s">
        <v>82</v>
      </c>
      <c r="AW634" s="12" t="s">
        <v>35</v>
      </c>
      <c r="AX634" s="12" t="s">
        <v>72</v>
      </c>
      <c r="AY634" s="226" t="s">
        <v>120</v>
      </c>
    </row>
    <row r="635" spans="2:65" s="13" customFormat="1" ht="13.5">
      <c r="B635" s="227"/>
      <c r="C635" s="228"/>
      <c r="D635" s="203" t="s">
        <v>131</v>
      </c>
      <c r="E635" s="229" t="s">
        <v>21</v>
      </c>
      <c r="F635" s="230" t="s">
        <v>133</v>
      </c>
      <c r="G635" s="228"/>
      <c r="H635" s="231">
        <v>54.4</v>
      </c>
      <c r="I635" s="232"/>
      <c r="J635" s="228"/>
      <c r="K635" s="228"/>
      <c r="L635" s="233"/>
      <c r="M635" s="234"/>
      <c r="N635" s="235"/>
      <c r="O635" s="235"/>
      <c r="P635" s="235"/>
      <c r="Q635" s="235"/>
      <c r="R635" s="235"/>
      <c r="S635" s="235"/>
      <c r="T635" s="236"/>
      <c r="AT635" s="237" t="s">
        <v>131</v>
      </c>
      <c r="AU635" s="237" t="s">
        <v>82</v>
      </c>
      <c r="AV635" s="13" t="s">
        <v>134</v>
      </c>
      <c r="AW635" s="13" t="s">
        <v>35</v>
      </c>
      <c r="AX635" s="13" t="s">
        <v>80</v>
      </c>
      <c r="AY635" s="237" t="s">
        <v>120</v>
      </c>
    </row>
    <row r="636" spans="2:65" s="1" customFormat="1" ht="16.5" customHeight="1">
      <c r="B636" s="40"/>
      <c r="C636" s="191" t="s">
        <v>774</v>
      </c>
      <c r="D636" s="191" t="s">
        <v>123</v>
      </c>
      <c r="E636" s="192" t="s">
        <v>775</v>
      </c>
      <c r="F636" s="193" t="s">
        <v>776</v>
      </c>
      <c r="G636" s="194" t="s">
        <v>177</v>
      </c>
      <c r="H636" s="195">
        <v>65.12</v>
      </c>
      <c r="I636" s="196"/>
      <c r="J636" s="197">
        <f>ROUND(I636*H636,2)</f>
        <v>0</v>
      </c>
      <c r="K636" s="193" t="s">
        <v>127</v>
      </c>
      <c r="L636" s="60"/>
      <c r="M636" s="198" t="s">
        <v>21</v>
      </c>
      <c r="N636" s="199" t="s">
        <v>43</v>
      </c>
      <c r="O636" s="41"/>
      <c r="P636" s="200">
        <f>O636*H636</f>
        <v>0</v>
      </c>
      <c r="Q636" s="200">
        <v>1.0000000000000001E-5</v>
      </c>
      <c r="R636" s="200">
        <f>Q636*H636</f>
        <v>6.5120000000000011E-4</v>
      </c>
      <c r="S636" s="200">
        <v>0</v>
      </c>
      <c r="T636" s="201">
        <f>S636*H636</f>
        <v>0</v>
      </c>
      <c r="AR636" s="23" t="s">
        <v>275</v>
      </c>
      <c r="AT636" s="23" t="s">
        <v>123</v>
      </c>
      <c r="AU636" s="23" t="s">
        <v>82</v>
      </c>
      <c r="AY636" s="23" t="s">
        <v>120</v>
      </c>
      <c r="BE636" s="202">
        <f>IF(N636="základní",J636,0)</f>
        <v>0</v>
      </c>
      <c r="BF636" s="202">
        <f>IF(N636="snížená",J636,0)</f>
        <v>0</v>
      </c>
      <c r="BG636" s="202">
        <f>IF(N636="zákl. přenesená",J636,0)</f>
        <v>0</v>
      </c>
      <c r="BH636" s="202">
        <f>IF(N636="sníž. přenesená",J636,0)</f>
        <v>0</v>
      </c>
      <c r="BI636" s="202">
        <f>IF(N636="nulová",J636,0)</f>
        <v>0</v>
      </c>
      <c r="BJ636" s="23" t="s">
        <v>80</v>
      </c>
      <c r="BK636" s="202">
        <f>ROUND(I636*H636,2)</f>
        <v>0</v>
      </c>
      <c r="BL636" s="23" t="s">
        <v>275</v>
      </c>
      <c r="BM636" s="23" t="s">
        <v>777</v>
      </c>
    </row>
    <row r="637" spans="2:65" s="1" customFormat="1" ht="13.5">
      <c r="B637" s="40"/>
      <c r="C637" s="62"/>
      <c r="D637" s="203" t="s">
        <v>130</v>
      </c>
      <c r="E637" s="62"/>
      <c r="F637" s="204" t="s">
        <v>778</v>
      </c>
      <c r="G637" s="62"/>
      <c r="H637" s="62"/>
      <c r="I637" s="162"/>
      <c r="J637" s="62"/>
      <c r="K637" s="62"/>
      <c r="L637" s="60"/>
      <c r="M637" s="205"/>
      <c r="N637" s="41"/>
      <c r="O637" s="41"/>
      <c r="P637" s="41"/>
      <c r="Q637" s="41"/>
      <c r="R637" s="41"/>
      <c r="S637" s="41"/>
      <c r="T637" s="77"/>
      <c r="AT637" s="23" t="s">
        <v>130</v>
      </c>
      <c r="AU637" s="23" t="s">
        <v>82</v>
      </c>
    </row>
    <row r="638" spans="2:65" s="11" customFormat="1" ht="13.5">
      <c r="B638" s="206"/>
      <c r="C638" s="207"/>
      <c r="D638" s="203" t="s">
        <v>131</v>
      </c>
      <c r="E638" s="208" t="s">
        <v>21</v>
      </c>
      <c r="F638" s="209" t="s">
        <v>180</v>
      </c>
      <c r="G638" s="207"/>
      <c r="H638" s="208" t="s">
        <v>21</v>
      </c>
      <c r="I638" s="210"/>
      <c r="J638" s="207"/>
      <c r="K638" s="207"/>
      <c r="L638" s="211"/>
      <c r="M638" s="212"/>
      <c r="N638" s="213"/>
      <c r="O638" s="213"/>
      <c r="P638" s="213"/>
      <c r="Q638" s="213"/>
      <c r="R638" s="213"/>
      <c r="S638" s="213"/>
      <c r="T638" s="214"/>
      <c r="AT638" s="215" t="s">
        <v>131</v>
      </c>
      <c r="AU638" s="215" t="s">
        <v>82</v>
      </c>
      <c r="AV638" s="11" t="s">
        <v>80</v>
      </c>
      <c r="AW638" s="11" t="s">
        <v>35</v>
      </c>
      <c r="AX638" s="11" t="s">
        <v>72</v>
      </c>
      <c r="AY638" s="215" t="s">
        <v>120</v>
      </c>
    </row>
    <row r="639" spans="2:65" s="12" customFormat="1" ht="13.5">
      <c r="B639" s="216"/>
      <c r="C639" s="217"/>
      <c r="D639" s="203" t="s">
        <v>131</v>
      </c>
      <c r="E639" s="218" t="s">
        <v>21</v>
      </c>
      <c r="F639" s="219" t="s">
        <v>779</v>
      </c>
      <c r="G639" s="217"/>
      <c r="H639" s="220">
        <v>65.12</v>
      </c>
      <c r="I639" s="221"/>
      <c r="J639" s="217"/>
      <c r="K639" s="217"/>
      <c r="L639" s="222"/>
      <c r="M639" s="223"/>
      <c r="N639" s="224"/>
      <c r="O639" s="224"/>
      <c r="P639" s="224"/>
      <c r="Q639" s="224"/>
      <c r="R639" s="224"/>
      <c r="S639" s="224"/>
      <c r="T639" s="225"/>
      <c r="AT639" s="226" t="s">
        <v>131</v>
      </c>
      <c r="AU639" s="226" t="s">
        <v>82</v>
      </c>
      <c r="AV639" s="12" t="s">
        <v>82</v>
      </c>
      <c r="AW639" s="12" t="s">
        <v>35</v>
      </c>
      <c r="AX639" s="12" t="s">
        <v>72</v>
      </c>
      <c r="AY639" s="226" t="s">
        <v>120</v>
      </c>
    </row>
    <row r="640" spans="2:65" s="13" customFormat="1" ht="13.5">
      <c r="B640" s="227"/>
      <c r="C640" s="228"/>
      <c r="D640" s="203" t="s">
        <v>131</v>
      </c>
      <c r="E640" s="229" t="s">
        <v>21</v>
      </c>
      <c r="F640" s="230" t="s">
        <v>133</v>
      </c>
      <c r="G640" s="228"/>
      <c r="H640" s="231">
        <v>65.12</v>
      </c>
      <c r="I640" s="232"/>
      <c r="J640" s="228"/>
      <c r="K640" s="228"/>
      <c r="L640" s="233"/>
      <c r="M640" s="234"/>
      <c r="N640" s="235"/>
      <c r="O640" s="235"/>
      <c r="P640" s="235"/>
      <c r="Q640" s="235"/>
      <c r="R640" s="235"/>
      <c r="S640" s="235"/>
      <c r="T640" s="236"/>
      <c r="AT640" s="237" t="s">
        <v>131</v>
      </c>
      <c r="AU640" s="237" t="s">
        <v>82</v>
      </c>
      <c r="AV640" s="13" t="s">
        <v>134</v>
      </c>
      <c r="AW640" s="13" t="s">
        <v>35</v>
      </c>
      <c r="AX640" s="13" t="s">
        <v>80</v>
      </c>
      <c r="AY640" s="237" t="s">
        <v>120</v>
      </c>
    </row>
    <row r="641" spans="2:65" s="1" customFormat="1" ht="25.5" customHeight="1">
      <c r="B641" s="40"/>
      <c r="C641" s="191" t="s">
        <v>780</v>
      </c>
      <c r="D641" s="191" t="s">
        <v>123</v>
      </c>
      <c r="E641" s="192" t="s">
        <v>781</v>
      </c>
      <c r="F641" s="193" t="s">
        <v>782</v>
      </c>
      <c r="G641" s="194" t="s">
        <v>177</v>
      </c>
      <c r="H641" s="195">
        <v>261.29199999999997</v>
      </c>
      <c r="I641" s="196"/>
      <c r="J641" s="197">
        <f>ROUND(I641*H641,2)</f>
        <v>0</v>
      </c>
      <c r="K641" s="193" t="s">
        <v>127</v>
      </c>
      <c r="L641" s="60"/>
      <c r="M641" s="198" t="s">
        <v>21</v>
      </c>
      <c r="N641" s="199" t="s">
        <v>43</v>
      </c>
      <c r="O641" s="41"/>
      <c r="P641" s="200">
        <f>O641*H641</f>
        <v>0</v>
      </c>
      <c r="Q641" s="200">
        <v>1.2999999999999999E-4</v>
      </c>
      <c r="R641" s="200">
        <f>Q641*H641</f>
        <v>3.3967959999999991E-2</v>
      </c>
      <c r="S641" s="200">
        <v>0</v>
      </c>
      <c r="T641" s="201">
        <f>S641*H641</f>
        <v>0</v>
      </c>
      <c r="AR641" s="23" t="s">
        <v>275</v>
      </c>
      <c r="AT641" s="23" t="s">
        <v>123</v>
      </c>
      <c r="AU641" s="23" t="s">
        <v>82</v>
      </c>
      <c r="AY641" s="23" t="s">
        <v>120</v>
      </c>
      <c r="BE641" s="202">
        <f>IF(N641="základní",J641,0)</f>
        <v>0</v>
      </c>
      <c r="BF641" s="202">
        <f>IF(N641="snížená",J641,0)</f>
        <v>0</v>
      </c>
      <c r="BG641" s="202">
        <f>IF(N641="zákl. přenesená",J641,0)</f>
        <v>0</v>
      </c>
      <c r="BH641" s="202">
        <f>IF(N641="sníž. přenesená",J641,0)</f>
        <v>0</v>
      </c>
      <c r="BI641" s="202">
        <f>IF(N641="nulová",J641,0)</f>
        <v>0</v>
      </c>
      <c r="BJ641" s="23" t="s">
        <v>80</v>
      </c>
      <c r="BK641" s="202">
        <f>ROUND(I641*H641,2)</f>
        <v>0</v>
      </c>
      <c r="BL641" s="23" t="s">
        <v>275</v>
      </c>
      <c r="BM641" s="23" t="s">
        <v>783</v>
      </c>
    </row>
    <row r="642" spans="2:65" s="1" customFormat="1" ht="27">
      <c r="B642" s="40"/>
      <c r="C642" s="62"/>
      <c r="D642" s="203" t="s">
        <v>130</v>
      </c>
      <c r="E642" s="62"/>
      <c r="F642" s="204" t="s">
        <v>784</v>
      </c>
      <c r="G642" s="62"/>
      <c r="H642" s="62"/>
      <c r="I642" s="162"/>
      <c r="J642" s="62"/>
      <c r="K642" s="62"/>
      <c r="L642" s="60"/>
      <c r="M642" s="205"/>
      <c r="N642" s="41"/>
      <c r="O642" s="41"/>
      <c r="P642" s="41"/>
      <c r="Q642" s="41"/>
      <c r="R642" s="41"/>
      <c r="S642" s="41"/>
      <c r="T642" s="77"/>
      <c r="AT642" s="23" t="s">
        <v>130</v>
      </c>
      <c r="AU642" s="23" t="s">
        <v>82</v>
      </c>
    </row>
    <row r="643" spans="2:65" s="11" customFormat="1" ht="13.5">
      <c r="B643" s="206"/>
      <c r="C643" s="207"/>
      <c r="D643" s="203" t="s">
        <v>131</v>
      </c>
      <c r="E643" s="208" t="s">
        <v>21</v>
      </c>
      <c r="F643" s="209" t="s">
        <v>180</v>
      </c>
      <c r="G643" s="207"/>
      <c r="H643" s="208" t="s">
        <v>21</v>
      </c>
      <c r="I643" s="210"/>
      <c r="J643" s="207"/>
      <c r="K643" s="207"/>
      <c r="L643" s="211"/>
      <c r="M643" s="212"/>
      <c r="N643" s="213"/>
      <c r="O643" s="213"/>
      <c r="P643" s="213"/>
      <c r="Q643" s="213"/>
      <c r="R643" s="213"/>
      <c r="S643" s="213"/>
      <c r="T643" s="214"/>
      <c r="AT643" s="215" t="s">
        <v>131</v>
      </c>
      <c r="AU643" s="215" t="s">
        <v>82</v>
      </c>
      <c r="AV643" s="11" t="s">
        <v>80</v>
      </c>
      <c r="AW643" s="11" t="s">
        <v>35</v>
      </c>
      <c r="AX643" s="11" t="s">
        <v>72</v>
      </c>
      <c r="AY643" s="215" t="s">
        <v>120</v>
      </c>
    </row>
    <row r="644" spans="2:65" s="11" customFormat="1" ht="13.5">
      <c r="B644" s="206"/>
      <c r="C644" s="207"/>
      <c r="D644" s="203" t="s">
        <v>131</v>
      </c>
      <c r="E644" s="208" t="s">
        <v>21</v>
      </c>
      <c r="F644" s="209" t="s">
        <v>759</v>
      </c>
      <c r="G644" s="207"/>
      <c r="H644" s="208" t="s">
        <v>21</v>
      </c>
      <c r="I644" s="210"/>
      <c r="J644" s="207"/>
      <c r="K644" s="207"/>
      <c r="L644" s="211"/>
      <c r="M644" s="212"/>
      <c r="N644" s="213"/>
      <c r="O644" s="213"/>
      <c r="P644" s="213"/>
      <c r="Q644" s="213"/>
      <c r="R644" s="213"/>
      <c r="S644" s="213"/>
      <c r="T644" s="214"/>
      <c r="AT644" s="215" t="s">
        <v>131</v>
      </c>
      <c r="AU644" s="215" t="s">
        <v>82</v>
      </c>
      <c r="AV644" s="11" t="s">
        <v>80</v>
      </c>
      <c r="AW644" s="11" t="s">
        <v>35</v>
      </c>
      <c r="AX644" s="11" t="s">
        <v>72</v>
      </c>
      <c r="AY644" s="215" t="s">
        <v>120</v>
      </c>
    </row>
    <row r="645" spans="2:65" s="12" customFormat="1" ht="13.5">
      <c r="B645" s="216"/>
      <c r="C645" s="217"/>
      <c r="D645" s="203" t="s">
        <v>131</v>
      </c>
      <c r="E645" s="218" t="s">
        <v>21</v>
      </c>
      <c r="F645" s="219" t="s">
        <v>760</v>
      </c>
      <c r="G645" s="217"/>
      <c r="H645" s="220">
        <v>63.387999999999998</v>
      </c>
      <c r="I645" s="221"/>
      <c r="J645" s="217"/>
      <c r="K645" s="217"/>
      <c r="L645" s="222"/>
      <c r="M645" s="223"/>
      <c r="N645" s="224"/>
      <c r="O645" s="224"/>
      <c r="P645" s="224"/>
      <c r="Q645" s="224"/>
      <c r="R645" s="224"/>
      <c r="S645" s="224"/>
      <c r="T645" s="225"/>
      <c r="AT645" s="226" t="s">
        <v>131</v>
      </c>
      <c r="AU645" s="226" t="s">
        <v>82</v>
      </c>
      <c r="AV645" s="12" t="s">
        <v>82</v>
      </c>
      <c r="AW645" s="12" t="s">
        <v>35</v>
      </c>
      <c r="AX645" s="12" t="s">
        <v>72</v>
      </c>
      <c r="AY645" s="226" t="s">
        <v>120</v>
      </c>
    </row>
    <row r="646" spans="2:65" s="12" customFormat="1" ht="13.5">
      <c r="B646" s="216"/>
      <c r="C646" s="217"/>
      <c r="D646" s="203" t="s">
        <v>131</v>
      </c>
      <c r="E646" s="218" t="s">
        <v>21</v>
      </c>
      <c r="F646" s="219" t="s">
        <v>761</v>
      </c>
      <c r="G646" s="217"/>
      <c r="H646" s="220">
        <v>197.904</v>
      </c>
      <c r="I646" s="221"/>
      <c r="J646" s="217"/>
      <c r="K646" s="217"/>
      <c r="L646" s="222"/>
      <c r="M646" s="223"/>
      <c r="N646" s="224"/>
      <c r="O646" s="224"/>
      <c r="P646" s="224"/>
      <c r="Q646" s="224"/>
      <c r="R646" s="224"/>
      <c r="S646" s="224"/>
      <c r="T646" s="225"/>
      <c r="AT646" s="226" t="s">
        <v>131</v>
      </c>
      <c r="AU646" s="226" t="s">
        <v>82</v>
      </c>
      <c r="AV646" s="12" t="s">
        <v>82</v>
      </c>
      <c r="AW646" s="12" t="s">
        <v>35</v>
      </c>
      <c r="AX646" s="12" t="s">
        <v>72</v>
      </c>
      <c r="AY646" s="226" t="s">
        <v>120</v>
      </c>
    </row>
    <row r="647" spans="2:65" s="13" customFormat="1" ht="13.5">
      <c r="B647" s="227"/>
      <c r="C647" s="228"/>
      <c r="D647" s="203" t="s">
        <v>131</v>
      </c>
      <c r="E647" s="229" t="s">
        <v>21</v>
      </c>
      <c r="F647" s="230" t="s">
        <v>133</v>
      </c>
      <c r="G647" s="228"/>
      <c r="H647" s="231">
        <v>261.29199999999997</v>
      </c>
      <c r="I647" s="232"/>
      <c r="J647" s="228"/>
      <c r="K647" s="228"/>
      <c r="L647" s="233"/>
      <c r="M647" s="234"/>
      <c r="N647" s="235"/>
      <c r="O647" s="235"/>
      <c r="P647" s="235"/>
      <c r="Q647" s="235"/>
      <c r="R647" s="235"/>
      <c r="S647" s="235"/>
      <c r="T647" s="236"/>
      <c r="AT647" s="237" t="s">
        <v>131</v>
      </c>
      <c r="AU647" s="237" t="s">
        <v>82</v>
      </c>
      <c r="AV647" s="13" t="s">
        <v>134</v>
      </c>
      <c r="AW647" s="13" t="s">
        <v>35</v>
      </c>
      <c r="AX647" s="13" t="s">
        <v>80</v>
      </c>
      <c r="AY647" s="237" t="s">
        <v>120</v>
      </c>
    </row>
    <row r="648" spans="2:65" s="1" customFormat="1" ht="25.5" customHeight="1">
      <c r="B648" s="40"/>
      <c r="C648" s="191" t="s">
        <v>785</v>
      </c>
      <c r="D648" s="191" t="s">
        <v>123</v>
      </c>
      <c r="E648" s="192" t="s">
        <v>786</v>
      </c>
      <c r="F648" s="193" t="s">
        <v>787</v>
      </c>
      <c r="G648" s="194" t="s">
        <v>177</v>
      </c>
      <c r="H648" s="195">
        <v>261.29199999999997</v>
      </c>
      <c r="I648" s="196"/>
      <c r="J648" s="197">
        <f>ROUND(I648*H648,2)</f>
        <v>0</v>
      </c>
      <c r="K648" s="193" t="s">
        <v>127</v>
      </c>
      <c r="L648" s="60"/>
      <c r="M648" s="198" t="s">
        <v>21</v>
      </c>
      <c r="N648" s="199" t="s">
        <v>43</v>
      </c>
      <c r="O648" s="41"/>
      <c r="P648" s="200">
        <f>O648*H648</f>
        <v>0</v>
      </c>
      <c r="Q648" s="200">
        <v>2.5999999999999998E-4</v>
      </c>
      <c r="R648" s="200">
        <f>Q648*H648</f>
        <v>6.7935919999999983E-2</v>
      </c>
      <c r="S648" s="200">
        <v>0</v>
      </c>
      <c r="T648" s="201">
        <f>S648*H648</f>
        <v>0</v>
      </c>
      <c r="AR648" s="23" t="s">
        <v>275</v>
      </c>
      <c r="AT648" s="23" t="s">
        <v>123</v>
      </c>
      <c r="AU648" s="23" t="s">
        <v>82</v>
      </c>
      <c r="AY648" s="23" t="s">
        <v>120</v>
      </c>
      <c r="BE648" s="202">
        <f>IF(N648="základní",J648,0)</f>
        <v>0</v>
      </c>
      <c r="BF648" s="202">
        <f>IF(N648="snížená",J648,0)</f>
        <v>0</v>
      </c>
      <c r="BG648" s="202">
        <f>IF(N648="zákl. přenesená",J648,0)</f>
        <v>0</v>
      </c>
      <c r="BH648" s="202">
        <f>IF(N648="sníž. přenesená",J648,0)</f>
        <v>0</v>
      </c>
      <c r="BI648" s="202">
        <f>IF(N648="nulová",J648,0)</f>
        <v>0</v>
      </c>
      <c r="BJ648" s="23" t="s">
        <v>80</v>
      </c>
      <c r="BK648" s="202">
        <f>ROUND(I648*H648,2)</f>
        <v>0</v>
      </c>
      <c r="BL648" s="23" t="s">
        <v>275</v>
      </c>
      <c r="BM648" s="23" t="s">
        <v>788</v>
      </c>
    </row>
    <row r="649" spans="2:65" s="1" customFormat="1" ht="27">
      <c r="B649" s="40"/>
      <c r="C649" s="62"/>
      <c r="D649" s="203" t="s">
        <v>130</v>
      </c>
      <c r="E649" s="62"/>
      <c r="F649" s="204" t="s">
        <v>789</v>
      </c>
      <c r="G649" s="62"/>
      <c r="H649" s="62"/>
      <c r="I649" s="162"/>
      <c r="J649" s="62"/>
      <c r="K649" s="62"/>
      <c r="L649" s="60"/>
      <c r="M649" s="205"/>
      <c r="N649" s="41"/>
      <c r="O649" s="41"/>
      <c r="P649" s="41"/>
      <c r="Q649" s="41"/>
      <c r="R649" s="41"/>
      <c r="S649" s="41"/>
      <c r="T649" s="77"/>
      <c r="AT649" s="23" t="s">
        <v>130</v>
      </c>
      <c r="AU649" s="23" t="s">
        <v>82</v>
      </c>
    </row>
    <row r="650" spans="2:65" s="11" customFormat="1" ht="13.5">
      <c r="B650" s="206"/>
      <c r="C650" s="207"/>
      <c r="D650" s="203" t="s">
        <v>131</v>
      </c>
      <c r="E650" s="208" t="s">
        <v>21</v>
      </c>
      <c r="F650" s="209" t="s">
        <v>180</v>
      </c>
      <c r="G650" s="207"/>
      <c r="H650" s="208" t="s">
        <v>21</v>
      </c>
      <c r="I650" s="210"/>
      <c r="J650" s="207"/>
      <c r="K650" s="207"/>
      <c r="L650" s="211"/>
      <c r="M650" s="212"/>
      <c r="N650" s="213"/>
      <c r="O650" s="213"/>
      <c r="P650" s="213"/>
      <c r="Q650" s="213"/>
      <c r="R650" s="213"/>
      <c r="S650" s="213"/>
      <c r="T650" s="214"/>
      <c r="AT650" s="215" t="s">
        <v>131</v>
      </c>
      <c r="AU650" s="215" t="s">
        <v>82</v>
      </c>
      <c r="AV650" s="11" t="s">
        <v>80</v>
      </c>
      <c r="AW650" s="11" t="s">
        <v>35</v>
      </c>
      <c r="AX650" s="11" t="s">
        <v>72</v>
      </c>
      <c r="AY650" s="215" t="s">
        <v>120</v>
      </c>
    </row>
    <row r="651" spans="2:65" s="11" customFormat="1" ht="13.5">
      <c r="B651" s="206"/>
      <c r="C651" s="207"/>
      <c r="D651" s="203" t="s">
        <v>131</v>
      </c>
      <c r="E651" s="208" t="s">
        <v>21</v>
      </c>
      <c r="F651" s="209" t="s">
        <v>759</v>
      </c>
      <c r="G651" s="207"/>
      <c r="H651" s="208" t="s">
        <v>21</v>
      </c>
      <c r="I651" s="210"/>
      <c r="J651" s="207"/>
      <c r="K651" s="207"/>
      <c r="L651" s="211"/>
      <c r="M651" s="212"/>
      <c r="N651" s="213"/>
      <c r="O651" s="213"/>
      <c r="P651" s="213"/>
      <c r="Q651" s="213"/>
      <c r="R651" s="213"/>
      <c r="S651" s="213"/>
      <c r="T651" s="214"/>
      <c r="AT651" s="215" t="s">
        <v>131</v>
      </c>
      <c r="AU651" s="215" t="s">
        <v>82</v>
      </c>
      <c r="AV651" s="11" t="s">
        <v>80</v>
      </c>
      <c r="AW651" s="11" t="s">
        <v>35</v>
      </c>
      <c r="AX651" s="11" t="s">
        <v>72</v>
      </c>
      <c r="AY651" s="215" t="s">
        <v>120</v>
      </c>
    </row>
    <row r="652" spans="2:65" s="12" customFormat="1" ht="13.5">
      <c r="B652" s="216"/>
      <c r="C652" s="217"/>
      <c r="D652" s="203" t="s">
        <v>131</v>
      </c>
      <c r="E652" s="218" t="s">
        <v>21</v>
      </c>
      <c r="F652" s="219" t="s">
        <v>760</v>
      </c>
      <c r="G652" s="217"/>
      <c r="H652" s="220">
        <v>63.387999999999998</v>
      </c>
      <c r="I652" s="221"/>
      <c r="J652" s="217"/>
      <c r="K652" s="217"/>
      <c r="L652" s="222"/>
      <c r="M652" s="223"/>
      <c r="N652" s="224"/>
      <c r="O652" s="224"/>
      <c r="P652" s="224"/>
      <c r="Q652" s="224"/>
      <c r="R652" s="224"/>
      <c r="S652" s="224"/>
      <c r="T652" s="225"/>
      <c r="AT652" s="226" t="s">
        <v>131</v>
      </c>
      <c r="AU652" s="226" t="s">
        <v>82</v>
      </c>
      <c r="AV652" s="12" t="s">
        <v>82</v>
      </c>
      <c r="AW652" s="12" t="s">
        <v>35</v>
      </c>
      <c r="AX652" s="12" t="s">
        <v>72</v>
      </c>
      <c r="AY652" s="226" t="s">
        <v>120</v>
      </c>
    </row>
    <row r="653" spans="2:65" s="12" customFormat="1" ht="13.5">
      <c r="B653" s="216"/>
      <c r="C653" s="217"/>
      <c r="D653" s="203" t="s">
        <v>131</v>
      </c>
      <c r="E653" s="218" t="s">
        <v>21</v>
      </c>
      <c r="F653" s="219" t="s">
        <v>761</v>
      </c>
      <c r="G653" s="217"/>
      <c r="H653" s="220">
        <v>197.904</v>
      </c>
      <c r="I653" s="221"/>
      <c r="J653" s="217"/>
      <c r="K653" s="217"/>
      <c r="L653" s="222"/>
      <c r="M653" s="223"/>
      <c r="N653" s="224"/>
      <c r="O653" s="224"/>
      <c r="P653" s="224"/>
      <c r="Q653" s="224"/>
      <c r="R653" s="224"/>
      <c r="S653" s="224"/>
      <c r="T653" s="225"/>
      <c r="AT653" s="226" t="s">
        <v>131</v>
      </c>
      <c r="AU653" s="226" t="s">
        <v>82</v>
      </c>
      <c r="AV653" s="12" t="s">
        <v>82</v>
      </c>
      <c r="AW653" s="12" t="s">
        <v>35</v>
      </c>
      <c r="AX653" s="12" t="s">
        <v>72</v>
      </c>
      <c r="AY653" s="226" t="s">
        <v>120</v>
      </c>
    </row>
    <row r="654" spans="2:65" s="13" customFormat="1" ht="13.5">
      <c r="B654" s="227"/>
      <c r="C654" s="228"/>
      <c r="D654" s="203" t="s">
        <v>131</v>
      </c>
      <c r="E654" s="229" t="s">
        <v>21</v>
      </c>
      <c r="F654" s="230" t="s">
        <v>133</v>
      </c>
      <c r="G654" s="228"/>
      <c r="H654" s="231">
        <v>261.29199999999997</v>
      </c>
      <c r="I654" s="232"/>
      <c r="J654" s="228"/>
      <c r="K654" s="228"/>
      <c r="L654" s="233"/>
      <c r="M654" s="234"/>
      <c r="N654" s="235"/>
      <c r="O654" s="235"/>
      <c r="P654" s="235"/>
      <c r="Q654" s="235"/>
      <c r="R654" s="235"/>
      <c r="S654" s="235"/>
      <c r="T654" s="236"/>
      <c r="AT654" s="237" t="s">
        <v>131</v>
      </c>
      <c r="AU654" s="237" t="s">
        <v>82</v>
      </c>
      <c r="AV654" s="13" t="s">
        <v>134</v>
      </c>
      <c r="AW654" s="13" t="s">
        <v>35</v>
      </c>
      <c r="AX654" s="13" t="s">
        <v>80</v>
      </c>
      <c r="AY654" s="237" t="s">
        <v>120</v>
      </c>
    </row>
    <row r="655" spans="2:65" s="10" customFormat="1" ht="37.35" customHeight="1">
      <c r="B655" s="175"/>
      <c r="C655" s="176"/>
      <c r="D655" s="177" t="s">
        <v>71</v>
      </c>
      <c r="E655" s="178" t="s">
        <v>276</v>
      </c>
      <c r="F655" s="178" t="s">
        <v>790</v>
      </c>
      <c r="G655" s="176"/>
      <c r="H655" s="176"/>
      <c r="I655" s="179"/>
      <c r="J655" s="180">
        <f>BK655</f>
        <v>80000</v>
      </c>
      <c r="K655" s="176"/>
      <c r="L655" s="181"/>
      <c r="M655" s="182"/>
      <c r="N655" s="183"/>
      <c r="O655" s="183"/>
      <c r="P655" s="184">
        <f>P656</f>
        <v>0</v>
      </c>
      <c r="Q655" s="183"/>
      <c r="R655" s="184">
        <f>R656</f>
        <v>0</v>
      </c>
      <c r="S655" s="183"/>
      <c r="T655" s="185">
        <f>T656</f>
        <v>0</v>
      </c>
      <c r="AR655" s="186" t="s">
        <v>143</v>
      </c>
      <c r="AT655" s="187" t="s">
        <v>71</v>
      </c>
      <c r="AU655" s="187" t="s">
        <v>72</v>
      </c>
      <c r="AY655" s="186" t="s">
        <v>120</v>
      </c>
      <c r="BK655" s="188">
        <f>BK656</f>
        <v>80000</v>
      </c>
    </row>
    <row r="656" spans="2:65" s="10" customFormat="1" ht="19.899999999999999" customHeight="1">
      <c r="B656" s="175"/>
      <c r="C656" s="176"/>
      <c r="D656" s="177" t="s">
        <v>71</v>
      </c>
      <c r="E656" s="189" t="s">
        <v>791</v>
      </c>
      <c r="F656" s="189" t="s">
        <v>792</v>
      </c>
      <c r="G656" s="176"/>
      <c r="H656" s="176"/>
      <c r="I656" s="179"/>
      <c r="J656" s="190">
        <f>BK656</f>
        <v>80000</v>
      </c>
      <c r="K656" s="176"/>
      <c r="L656" s="181"/>
      <c r="M656" s="182"/>
      <c r="N656" s="183"/>
      <c r="O656" s="183"/>
      <c r="P656" s="184">
        <f>SUM(P657:P658)</f>
        <v>0</v>
      </c>
      <c r="Q656" s="183"/>
      <c r="R656" s="184">
        <f>SUM(R657:R658)</f>
        <v>0</v>
      </c>
      <c r="S656" s="183"/>
      <c r="T656" s="185">
        <f>SUM(T657:T658)</f>
        <v>0</v>
      </c>
      <c r="AR656" s="186" t="s">
        <v>143</v>
      </c>
      <c r="AT656" s="187" t="s">
        <v>71</v>
      </c>
      <c r="AU656" s="187" t="s">
        <v>80</v>
      </c>
      <c r="AY656" s="186" t="s">
        <v>120</v>
      </c>
      <c r="BK656" s="188">
        <f>SUM(BK657:BK658)</f>
        <v>80000</v>
      </c>
    </row>
    <row r="657" spans="2:65" s="1" customFormat="1" ht="16.5" customHeight="1">
      <c r="B657" s="40"/>
      <c r="C657" s="191" t="s">
        <v>793</v>
      </c>
      <c r="D657" s="191" t="s">
        <v>123</v>
      </c>
      <c r="E657" s="192" t="s">
        <v>794</v>
      </c>
      <c r="F657" s="193" t="s">
        <v>795</v>
      </c>
      <c r="G657" s="194" t="s">
        <v>126</v>
      </c>
      <c r="H657" s="195">
        <v>1</v>
      </c>
      <c r="I657" s="196">
        <v>80000</v>
      </c>
      <c r="J657" s="197">
        <f>ROUND(I657*H657,2)</f>
        <v>80000</v>
      </c>
      <c r="K657" s="193" t="s">
        <v>21</v>
      </c>
      <c r="L657" s="60"/>
      <c r="M657" s="198" t="s">
        <v>21</v>
      </c>
      <c r="N657" s="199" t="s">
        <v>43</v>
      </c>
      <c r="O657" s="41"/>
      <c r="P657" s="200">
        <f>O657*H657</f>
        <v>0</v>
      </c>
      <c r="Q657" s="200">
        <v>0</v>
      </c>
      <c r="R657" s="200">
        <f>Q657*H657</f>
        <v>0</v>
      </c>
      <c r="S657" s="200">
        <v>0</v>
      </c>
      <c r="T657" s="201">
        <f>S657*H657</f>
        <v>0</v>
      </c>
      <c r="AR657" s="23" t="s">
        <v>572</v>
      </c>
      <c r="AT657" s="23" t="s">
        <v>123</v>
      </c>
      <c r="AU657" s="23" t="s">
        <v>82</v>
      </c>
      <c r="AY657" s="23" t="s">
        <v>120</v>
      </c>
      <c r="BE657" s="202">
        <f>IF(N657="základní",J657,0)</f>
        <v>80000</v>
      </c>
      <c r="BF657" s="202">
        <f>IF(N657="snížená",J657,0)</f>
        <v>0</v>
      </c>
      <c r="BG657" s="202">
        <f>IF(N657="zákl. přenesená",J657,0)</f>
        <v>0</v>
      </c>
      <c r="BH657" s="202">
        <f>IF(N657="sníž. přenesená",J657,0)</f>
        <v>0</v>
      </c>
      <c r="BI657" s="202">
        <f>IF(N657="nulová",J657,0)</f>
        <v>0</v>
      </c>
      <c r="BJ657" s="23" t="s">
        <v>80</v>
      </c>
      <c r="BK657" s="202">
        <f>ROUND(I657*H657,2)</f>
        <v>80000</v>
      </c>
      <c r="BL657" s="23" t="s">
        <v>572</v>
      </c>
      <c r="BM657" s="23" t="s">
        <v>796</v>
      </c>
    </row>
    <row r="658" spans="2:65" s="1" customFormat="1" ht="13.5">
      <c r="B658" s="40"/>
      <c r="C658" s="62"/>
      <c r="D658" s="203" t="s">
        <v>130</v>
      </c>
      <c r="E658" s="62"/>
      <c r="F658" s="204" t="s">
        <v>795</v>
      </c>
      <c r="G658" s="62"/>
      <c r="H658" s="62"/>
      <c r="I658" s="162"/>
      <c r="J658" s="62"/>
      <c r="K658" s="62"/>
      <c r="L658" s="60"/>
      <c r="M658" s="252"/>
      <c r="N658" s="253"/>
      <c r="O658" s="253"/>
      <c r="P658" s="253"/>
      <c r="Q658" s="253"/>
      <c r="R658" s="253"/>
      <c r="S658" s="253"/>
      <c r="T658" s="254"/>
      <c r="AT658" s="23" t="s">
        <v>130</v>
      </c>
      <c r="AU658" s="23" t="s">
        <v>82</v>
      </c>
    </row>
    <row r="659" spans="2:65" s="1" customFormat="1" ht="6.95" customHeight="1">
      <c r="B659" s="55"/>
      <c r="C659" s="56"/>
      <c r="D659" s="56"/>
      <c r="E659" s="56"/>
      <c r="F659" s="56"/>
      <c r="G659" s="56"/>
      <c r="H659" s="56"/>
      <c r="I659" s="138"/>
      <c r="J659" s="56"/>
      <c r="K659" s="56"/>
      <c r="L659" s="60"/>
    </row>
  </sheetData>
  <sheetProtection algorithmName="SHA-512" hashValue="tG9UnJ5rHH7gNf+0TlUMDiHRnSVfBuIU/W4lqGECo3aSaPRsl4Gl+0kolB70EE8KtjZcqCXqzFmIZofjElS3Qg==" saltValue="LkDq3grxp9qiVvee9hC62x2Yl1oHsLL74CYXhoT9O9lE4MeEXmcSZYXKsVSZyDKw6uXi2OMwf422a+UHCPqUOA==" spinCount="100000" sheet="1" objects="1" scenarios="1" formatColumns="0" formatRows="0" autoFilter="0"/>
  <autoFilter ref="C93:K658"/>
  <mergeCells count="10">
    <mergeCell ref="J51:J52"/>
    <mergeCell ref="E84:H84"/>
    <mergeCell ref="E86:H8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abSelected="1" zoomScaleNormal="100" workbookViewId="0"/>
  </sheetViews>
  <sheetFormatPr defaultRowHeight="13.5"/>
  <cols>
    <col min="1" max="1" width="8.33203125" style="255" customWidth="1"/>
    <col min="2" max="2" width="1.6640625" style="255" customWidth="1"/>
    <col min="3" max="4" width="5" style="255" customWidth="1"/>
    <col min="5" max="5" width="11.6640625" style="255" customWidth="1"/>
    <col min="6" max="6" width="9.1640625" style="255" customWidth="1"/>
    <col min="7" max="7" width="5" style="255" customWidth="1"/>
    <col min="8" max="8" width="77.83203125" style="255" customWidth="1"/>
    <col min="9" max="10" width="20" style="255" customWidth="1"/>
    <col min="11" max="11" width="1.6640625" style="255" customWidth="1"/>
  </cols>
  <sheetData>
    <row r="1" spans="2:11" ht="37.5" customHeight="1"/>
    <row r="2" spans="2:11" ht="7.5" customHeight="1">
      <c r="B2" s="256"/>
      <c r="C2" s="257"/>
      <c r="D2" s="257"/>
      <c r="E2" s="257"/>
      <c r="F2" s="257"/>
      <c r="G2" s="257"/>
      <c r="H2" s="257"/>
      <c r="I2" s="257"/>
      <c r="J2" s="257"/>
      <c r="K2" s="258"/>
    </row>
    <row r="3" spans="2:11" s="14" customFormat="1" ht="45" customHeight="1">
      <c r="B3" s="259"/>
      <c r="C3" s="383" t="s">
        <v>797</v>
      </c>
      <c r="D3" s="383"/>
      <c r="E3" s="383"/>
      <c r="F3" s="383"/>
      <c r="G3" s="383"/>
      <c r="H3" s="383"/>
      <c r="I3" s="383"/>
      <c r="J3" s="383"/>
      <c r="K3" s="260"/>
    </row>
    <row r="4" spans="2:11" ht="25.5" customHeight="1">
      <c r="B4" s="261"/>
      <c r="C4" s="387" t="s">
        <v>798</v>
      </c>
      <c r="D4" s="387"/>
      <c r="E4" s="387"/>
      <c r="F4" s="387"/>
      <c r="G4" s="387"/>
      <c r="H4" s="387"/>
      <c r="I4" s="387"/>
      <c r="J4" s="387"/>
      <c r="K4" s="262"/>
    </row>
    <row r="5" spans="2:11" ht="5.25" customHeight="1">
      <c r="B5" s="261"/>
      <c r="C5" s="263"/>
      <c r="D5" s="263"/>
      <c r="E5" s="263"/>
      <c r="F5" s="263"/>
      <c r="G5" s="263"/>
      <c r="H5" s="263"/>
      <c r="I5" s="263"/>
      <c r="J5" s="263"/>
      <c r="K5" s="262"/>
    </row>
    <row r="6" spans="2:11" ht="15" customHeight="1">
      <c r="B6" s="261"/>
      <c r="C6" s="386" t="s">
        <v>799</v>
      </c>
      <c r="D6" s="386"/>
      <c r="E6" s="386"/>
      <c r="F6" s="386"/>
      <c r="G6" s="386"/>
      <c r="H6" s="386"/>
      <c r="I6" s="386"/>
      <c r="J6" s="386"/>
      <c r="K6" s="262"/>
    </row>
    <row r="7" spans="2:11" ht="15" customHeight="1">
      <c r="B7" s="265"/>
      <c r="C7" s="386" t="s">
        <v>800</v>
      </c>
      <c r="D7" s="386"/>
      <c r="E7" s="386"/>
      <c r="F7" s="386"/>
      <c r="G7" s="386"/>
      <c r="H7" s="386"/>
      <c r="I7" s="386"/>
      <c r="J7" s="386"/>
      <c r="K7" s="262"/>
    </row>
    <row r="8" spans="2:11" ht="12.75" customHeight="1">
      <c r="B8" s="265"/>
      <c r="C8" s="264"/>
      <c r="D8" s="264"/>
      <c r="E8" s="264"/>
      <c r="F8" s="264"/>
      <c r="G8" s="264"/>
      <c r="H8" s="264"/>
      <c r="I8" s="264"/>
      <c r="J8" s="264"/>
      <c r="K8" s="262"/>
    </row>
    <row r="9" spans="2:11" ht="15" customHeight="1">
      <c r="B9" s="265"/>
      <c r="C9" s="386" t="s">
        <v>801</v>
      </c>
      <c r="D9" s="386"/>
      <c r="E9" s="386"/>
      <c r="F9" s="386"/>
      <c r="G9" s="386"/>
      <c r="H9" s="386"/>
      <c r="I9" s="386"/>
      <c r="J9" s="386"/>
      <c r="K9" s="262"/>
    </row>
    <row r="10" spans="2:11" ht="15" customHeight="1">
      <c r="B10" s="265"/>
      <c r="C10" s="264"/>
      <c r="D10" s="386" t="s">
        <v>802</v>
      </c>
      <c r="E10" s="386"/>
      <c r="F10" s="386"/>
      <c r="G10" s="386"/>
      <c r="H10" s="386"/>
      <c r="I10" s="386"/>
      <c r="J10" s="386"/>
      <c r="K10" s="262"/>
    </row>
    <row r="11" spans="2:11" ht="15" customHeight="1">
      <c r="B11" s="265"/>
      <c r="C11" s="266"/>
      <c r="D11" s="386" t="s">
        <v>803</v>
      </c>
      <c r="E11" s="386"/>
      <c r="F11" s="386"/>
      <c r="G11" s="386"/>
      <c r="H11" s="386"/>
      <c r="I11" s="386"/>
      <c r="J11" s="386"/>
      <c r="K11" s="262"/>
    </row>
    <row r="12" spans="2:11" ht="12.75" customHeight="1">
      <c r="B12" s="265"/>
      <c r="C12" s="266"/>
      <c r="D12" s="266"/>
      <c r="E12" s="266"/>
      <c r="F12" s="266"/>
      <c r="G12" s="266"/>
      <c r="H12" s="266"/>
      <c r="I12" s="266"/>
      <c r="J12" s="266"/>
      <c r="K12" s="262"/>
    </row>
    <row r="13" spans="2:11" ht="15" customHeight="1">
      <c r="B13" s="265"/>
      <c r="C13" s="266"/>
      <c r="D13" s="386" t="s">
        <v>804</v>
      </c>
      <c r="E13" s="386"/>
      <c r="F13" s="386"/>
      <c r="G13" s="386"/>
      <c r="H13" s="386"/>
      <c r="I13" s="386"/>
      <c r="J13" s="386"/>
      <c r="K13" s="262"/>
    </row>
    <row r="14" spans="2:11" ht="15" customHeight="1">
      <c r="B14" s="265"/>
      <c r="C14" s="266"/>
      <c r="D14" s="386" t="s">
        <v>805</v>
      </c>
      <c r="E14" s="386"/>
      <c r="F14" s="386"/>
      <c r="G14" s="386"/>
      <c r="H14" s="386"/>
      <c r="I14" s="386"/>
      <c r="J14" s="386"/>
      <c r="K14" s="262"/>
    </row>
    <row r="15" spans="2:11" ht="15" customHeight="1">
      <c r="B15" s="265"/>
      <c r="C15" s="266"/>
      <c r="D15" s="386" t="s">
        <v>806</v>
      </c>
      <c r="E15" s="386"/>
      <c r="F15" s="386"/>
      <c r="G15" s="386"/>
      <c r="H15" s="386"/>
      <c r="I15" s="386"/>
      <c r="J15" s="386"/>
      <c r="K15" s="262"/>
    </row>
    <row r="16" spans="2:11" ht="15" customHeight="1">
      <c r="B16" s="265"/>
      <c r="C16" s="266"/>
      <c r="D16" s="266"/>
      <c r="E16" s="267" t="s">
        <v>79</v>
      </c>
      <c r="F16" s="386" t="s">
        <v>807</v>
      </c>
      <c r="G16" s="386"/>
      <c r="H16" s="386"/>
      <c r="I16" s="386"/>
      <c r="J16" s="386"/>
      <c r="K16" s="262"/>
    </row>
    <row r="17" spans="2:11" ht="15" customHeight="1">
      <c r="B17" s="265"/>
      <c r="C17" s="266"/>
      <c r="D17" s="266"/>
      <c r="E17" s="267" t="s">
        <v>808</v>
      </c>
      <c r="F17" s="386" t="s">
        <v>809</v>
      </c>
      <c r="G17" s="386"/>
      <c r="H17" s="386"/>
      <c r="I17" s="386"/>
      <c r="J17" s="386"/>
      <c r="K17" s="262"/>
    </row>
    <row r="18" spans="2:11" ht="15" customHeight="1">
      <c r="B18" s="265"/>
      <c r="C18" s="266"/>
      <c r="D18" s="266"/>
      <c r="E18" s="267" t="s">
        <v>810</v>
      </c>
      <c r="F18" s="386" t="s">
        <v>811</v>
      </c>
      <c r="G18" s="386"/>
      <c r="H18" s="386"/>
      <c r="I18" s="386"/>
      <c r="J18" s="386"/>
      <c r="K18" s="262"/>
    </row>
    <row r="19" spans="2:11" ht="15" customHeight="1">
      <c r="B19" s="265"/>
      <c r="C19" s="266"/>
      <c r="D19" s="266"/>
      <c r="E19" s="267" t="s">
        <v>812</v>
      </c>
      <c r="F19" s="386" t="s">
        <v>78</v>
      </c>
      <c r="G19" s="386"/>
      <c r="H19" s="386"/>
      <c r="I19" s="386"/>
      <c r="J19" s="386"/>
      <c r="K19" s="262"/>
    </row>
    <row r="20" spans="2:11" ht="15" customHeight="1">
      <c r="B20" s="265"/>
      <c r="C20" s="266"/>
      <c r="D20" s="266"/>
      <c r="E20" s="267" t="s">
        <v>813</v>
      </c>
      <c r="F20" s="386" t="s">
        <v>814</v>
      </c>
      <c r="G20" s="386"/>
      <c r="H20" s="386"/>
      <c r="I20" s="386"/>
      <c r="J20" s="386"/>
      <c r="K20" s="262"/>
    </row>
    <row r="21" spans="2:11" ht="15" customHeight="1">
      <c r="B21" s="265"/>
      <c r="C21" s="266"/>
      <c r="D21" s="266"/>
      <c r="E21" s="267" t="s">
        <v>815</v>
      </c>
      <c r="F21" s="386" t="s">
        <v>816</v>
      </c>
      <c r="G21" s="386"/>
      <c r="H21" s="386"/>
      <c r="I21" s="386"/>
      <c r="J21" s="386"/>
      <c r="K21" s="262"/>
    </row>
    <row r="22" spans="2:11" ht="12.75" customHeight="1">
      <c r="B22" s="265"/>
      <c r="C22" s="266"/>
      <c r="D22" s="266"/>
      <c r="E22" s="266"/>
      <c r="F22" s="266"/>
      <c r="G22" s="266"/>
      <c r="H22" s="266"/>
      <c r="I22" s="266"/>
      <c r="J22" s="266"/>
      <c r="K22" s="262"/>
    </row>
    <row r="23" spans="2:11" ht="15" customHeight="1">
      <c r="B23" s="265"/>
      <c r="C23" s="386" t="s">
        <v>817</v>
      </c>
      <c r="D23" s="386"/>
      <c r="E23" s="386"/>
      <c r="F23" s="386"/>
      <c r="G23" s="386"/>
      <c r="H23" s="386"/>
      <c r="I23" s="386"/>
      <c r="J23" s="386"/>
      <c r="K23" s="262"/>
    </row>
    <row r="24" spans="2:11" ht="15" customHeight="1">
      <c r="B24" s="265"/>
      <c r="C24" s="386" t="s">
        <v>818</v>
      </c>
      <c r="D24" s="386"/>
      <c r="E24" s="386"/>
      <c r="F24" s="386"/>
      <c r="G24" s="386"/>
      <c r="H24" s="386"/>
      <c r="I24" s="386"/>
      <c r="J24" s="386"/>
      <c r="K24" s="262"/>
    </row>
    <row r="25" spans="2:11" ht="15" customHeight="1">
      <c r="B25" s="265"/>
      <c r="C25" s="264"/>
      <c r="D25" s="386" t="s">
        <v>819</v>
      </c>
      <c r="E25" s="386"/>
      <c r="F25" s="386"/>
      <c r="G25" s="386"/>
      <c r="H25" s="386"/>
      <c r="I25" s="386"/>
      <c r="J25" s="386"/>
      <c r="K25" s="262"/>
    </row>
    <row r="26" spans="2:11" ht="15" customHeight="1">
      <c r="B26" s="265"/>
      <c r="C26" s="266"/>
      <c r="D26" s="386" t="s">
        <v>820</v>
      </c>
      <c r="E26" s="386"/>
      <c r="F26" s="386"/>
      <c r="G26" s="386"/>
      <c r="H26" s="386"/>
      <c r="I26" s="386"/>
      <c r="J26" s="386"/>
      <c r="K26" s="262"/>
    </row>
    <row r="27" spans="2:11" ht="12.75" customHeight="1">
      <c r="B27" s="265"/>
      <c r="C27" s="266"/>
      <c r="D27" s="266"/>
      <c r="E27" s="266"/>
      <c r="F27" s="266"/>
      <c r="G27" s="266"/>
      <c r="H27" s="266"/>
      <c r="I27" s="266"/>
      <c r="J27" s="266"/>
      <c r="K27" s="262"/>
    </row>
    <row r="28" spans="2:11" ht="15" customHeight="1">
      <c r="B28" s="265"/>
      <c r="C28" s="266"/>
      <c r="D28" s="386" t="s">
        <v>821</v>
      </c>
      <c r="E28" s="386"/>
      <c r="F28" s="386"/>
      <c r="G28" s="386"/>
      <c r="H28" s="386"/>
      <c r="I28" s="386"/>
      <c r="J28" s="386"/>
      <c r="K28" s="262"/>
    </row>
    <row r="29" spans="2:11" ht="15" customHeight="1">
      <c r="B29" s="265"/>
      <c r="C29" s="266"/>
      <c r="D29" s="386" t="s">
        <v>822</v>
      </c>
      <c r="E29" s="386"/>
      <c r="F29" s="386"/>
      <c r="G29" s="386"/>
      <c r="H29" s="386"/>
      <c r="I29" s="386"/>
      <c r="J29" s="386"/>
      <c r="K29" s="262"/>
    </row>
    <row r="30" spans="2:11" ht="12.75" customHeight="1">
      <c r="B30" s="265"/>
      <c r="C30" s="266"/>
      <c r="D30" s="266"/>
      <c r="E30" s="266"/>
      <c r="F30" s="266"/>
      <c r="G30" s="266"/>
      <c r="H30" s="266"/>
      <c r="I30" s="266"/>
      <c r="J30" s="266"/>
      <c r="K30" s="262"/>
    </row>
    <row r="31" spans="2:11" ht="15" customHeight="1">
      <c r="B31" s="265"/>
      <c r="C31" s="266"/>
      <c r="D31" s="386" t="s">
        <v>823</v>
      </c>
      <c r="E31" s="386"/>
      <c r="F31" s="386"/>
      <c r="G31" s="386"/>
      <c r="H31" s="386"/>
      <c r="I31" s="386"/>
      <c r="J31" s="386"/>
      <c r="K31" s="262"/>
    </row>
    <row r="32" spans="2:11" ht="15" customHeight="1">
      <c r="B32" s="265"/>
      <c r="C32" s="266"/>
      <c r="D32" s="386" t="s">
        <v>824</v>
      </c>
      <c r="E32" s="386"/>
      <c r="F32" s="386"/>
      <c r="G32" s="386"/>
      <c r="H32" s="386"/>
      <c r="I32" s="386"/>
      <c r="J32" s="386"/>
      <c r="K32" s="262"/>
    </row>
    <row r="33" spans="2:11" ht="15" customHeight="1">
      <c r="B33" s="265"/>
      <c r="C33" s="266"/>
      <c r="D33" s="386" t="s">
        <v>825</v>
      </c>
      <c r="E33" s="386"/>
      <c r="F33" s="386"/>
      <c r="G33" s="386"/>
      <c r="H33" s="386"/>
      <c r="I33" s="386"/>
      <c r="J33" s="386"/>
      <c r="K33" s="262"/>
    </row>
    <row r="34" spans="2:11" ht="15" customHeight="1">
      <c r="B34" s="265"/>
      <c r="C34" s="266"/>
      <c r="D34" s="264"/>
      <c r="E34" s="268" t="s">
        <v>104</v>
      </c>
      <c r="F34" s="264"/>
      <c r="G34" s="386" t="s">
        <v>826</v>
      </c>
      <c r="H34" s="386"/>
      <c r="I34" s="386"/>
      <c r="J34" s="386"/>
      <c r="K34" s="262"/>
    </row>
    <row r="35" spans="2:11" ht="30.75" customHeight="1">
      <c r="B35" s="265"/>
      <c r="C35" s="266"/>
      <c r="D35" s="264"/>
      <c r="E35" s="268" t="s">
        <v>827</v>
      </c>
      <c r="F35" s="264"/>
      <c r="G35" s="386" t="s">
        <v>828</v>
      </c>
      <c r="H35" s="386"/>
      <c r="I35" s="386"/>
      <c r="J35" s="386"/>
      <c r="K35" s="262"/>
    </row>
    <row r="36" spans="2:11" ht="15" customHeight="1">
      <c r="B36" s="265"/>
      <c r="C36" s="266"/>
      <c r="D36" s="264"/>
      <c r="E36" s="268" t="s">
        <v>53</v>
      </c>
      <c r="F36" s="264"/>
      <c r="G36" s="386" t="s">
        <v>829</v>
      </c>
      <c r="H36" s="386"/>
      <c r="I36" s="386"/>
      <c r="J36" s="386"/>
      <c r="K36" s="262"/>
    </row>
    <row r="37" spans="2:11" ht="15" customHeight="1">
      <c r="B37" s="265"/>
      <c r="C37" s="266"/>
      <c r="D37" s="264"/>
      <c r="E37" s="268" t="s">
        <v>105</v>
      </c>
      <c r="F37" s="264"/>
      <c r="G37" s="386" t="s">
        <v>830</v>
      </c>
      <c r="H37" s="386"/>
      <c r="I37" s="386"/>
      <c r="J37" s="386"/>
      <c r="K37" s="262"/>
    </row>
    <row r="38" spans="2:11" ht="15" customHeight="1">
      <c r="B38" s="265"/>
      <c r="C38" s="266"/>
      <c r="D38" s="264"/>
      <c r="E38" s="268" t="s">
        <v>106</v>
      </c>
      <c r="F38" s="264"/>
      <c r="G38" s="386" t="s">
        <v>831</v>
      </c>
      <c r="H38" s="386"/>
      <c r="I38" s="386"/>
      <c r="J38" s="386"/>
      <c r="K38" s="262"/>
    </row>
    <row r="39" spans="2:11" ht="15" customHeight="1">
      <c r="B39" s="265"/>
      <c r="C39" s="266"/>
      <c r="D39" s="264"/>
      <c r="E39" s="268" t="s">
        <v>107</v>
      </c>
      <c r="F39" s="264"/>
      <c r="G39" s="386" t="s">
        <v>832</v>
      </c>
      <c r="H39" s="386"/>
      <c r="I39" s="386"/>
      <c r="J39" s="386"/>
      <c r="K39" s="262"/>
    </row>
    <row r="40" spans="2:11" ht="15" customHeight="1">
      <c r="B40" s="265"/>
      <c r="C40" s="266"/>
      <c r="D40" s="264"/>
      <c r="E40" s="268" t="s">
        <v>833</v>
      </c>
      <c r="F40" s="264"/>
      <c r="G40" s="386" t="s">
        <v>834</v>
      </c>
      <c r="H40" s="386"/>
      <c r="I40" s="386"/>
      <c r="J40" s="386"/>
      <c r="K40" s="262"/>
    </row>
    <row r="41" spans="2:11" ht="15" customHeight="1">
      <c r="B41" s="265"/>
      <c r="C41" s="266"/>
      <c r="D41" s="264"/>
      <c r="E41" s="268"/>
      <c r="F41" s="264"/>
      <c r="G41" s="386" t="s">
        <v>835</v>
      </c>
      <c r="H41" s="386"/>
      <c r="I41" s="386"/>
      <c r="J41" s="386"/>
      <c r="K41" s="262"/>
    </row>
    <row r="42" spans="2:11" ht="15" customHeight="1">
      <c r="B42" s="265"/>
      <c r="C42" s="266"/>
      <c r="D42" s="264"/>
      <c r="E42" s="268" t="s">
        <v>836</v>
      </c>
      <c r="F42" s="264"/>
      <c r="G42" s="386" t="s">
        <v>837</v>
      </c>
      <c r="H42" s="386"/>
      <c r="I42" s="386"/>
      <c r="J42" s="386"/>
      <c r="K42" s="262"/>
    </row>
    <row r="43" spans="2:11" ht="15" customHeight="1">
      <c r="B43" s="265"/>
      <c r="C43" s="266"/>
      <c r="D43" s="264"/>
      <c r="E43" s="268" t="s">
        <v>109</v>
      </c>
      <c r="F43" s="264"/>
      <c r="G43" s="386" t="s">
        <v>838</v>
      </c>
      <c r="H43" s="386"/>
      <c r="I43" s="386"/>
      <c r="J43" s="386"/>
      <c r="K43" s="262"/>
    </row>
    <row r="44" spans="2:11" ht="12.75" customHeight="1">
      <c r="B44" s="265"/>
      <c r="C44" s="266"/>
      <c r="D44" s="264"/>
      <c r="E44" s="264"/>
      <c r="F44" s="264"/>
      <c r="G44" s="264"/>
      <c r="H44" s="264"/>
      <c r="I44" s="264"/>
      <c r="J44" s="264"/>
      <c r="K44" s="262"/>
    </row>
    <row r="45" spans="2:11" ht="15" customHeight="1">
      <c r="B45" s="265"/>
      <c r="C45" s="266"/>
      <c r="D45" s="386" t="s">
        <v>839</v>
      </c>
      <c r="E45" s="386"/>
      <c r="F45" s="386"/>
      <c r="G45" s="386"/>
      <c r="H45" s="386"/>
      <c r="I45" s="386"/>
      <c r="J45" s="386"/>
      <c r="K45" s="262"/>
    </row>
    <row r="46" spans="2:11" ht="15" customHeight="1">
      <c r="B46" s="265"/>
      <c r="C46" s="266"/>
      <c r="D46" s="266"/>
      <c r="E46" s="386" t="s">
        <v>840</v>
      </c>
      <c r="F46" s="386"/>
      <c r="G46" s="386"/>
      <c r="H46" s="386"/>
      <c r="I46" s="386"/>
      <c r="J46" s="386"/>
      <c r="K46" s="262"/>
    </row>
    <row r="47" spans="2:11" ht="15" customHeight="1">
      <c r="B47" s="265"/>
      <c r="C47" s="266"/>
      <c r="D47" s="266"/>
      <c r="E47" s="386" t="s">
        <v>841</v>
      </c>
      <c r="F47" s="386"/>
      <c r="G47" s="386"/>
      <c r="H47" s="386"/>
      <c r="I47" s="386"/>
      <c r="J47" s="386"/>
      <c r="K47" s="262"/>
    </row>
    <row r="48" spans="2:11" ht="15" customHeight="1">
      <c r="B48" s="265"/>
      <c r="C48" s="266"/>
      <c r="D48" s="266"/>
      <c r="E48" s="386" t="s">
        <v>842</v>
      </c>
      <c r="F48" s="386"/>
      <c r="G48" s="386"/>
      <c r="H48" s="386"/>
      <c r="I48" s="386"/>
      <c r="J48" s="386"/>
      <c r="K48" s="262"/>
    </row>
    <row r="49" spans="2:11" ht="15" customHeight="1">
      <c r="B49" s="265"/>
      <c r="C49" s="266"/>
      <c r="D49" s="386" t="s">
        <v>843</v>
      </c>
      <c r="E49" s="386"/>
      <c r="F49" s="386"/>
      <c r="G49" s="386"/>
      <c r="H49" s="386"/>
      <c r="I49" s="386"/>
      <c r="J49" s="386"/>
      <c r="K49" s="262"/>
    </row>
    <row r="50" spans="2:11" ht="25.5" customHeight="1">
      <c r="B50" s="261"/>
      <c r="C50" s="387" t="s">
        <v>844</v>
      </c>
      <c r="D50" s="387"/>
      <c r="E50" s="387"/>
      <c r="F50" s="387"/>
      <c r="G50" s="387"/>
      <c r="H50" s="387"/>
      <c r="I50" s="387"/>
      <c r="J50" s="387"/>
      <c r="K50" s="262"/>
    </row>
    <row r="51" spans="2:11" ht="5.25" customHeight="1">
      <c r="B51" s="261"/>
      <c r="C51" s="263"/>
      <c r="D51" s="263"/>
      <c r="E51" s="263"/>
      <c r="F51" s="263"/>
      <c r="G51" s="263"/>
      <c r="H51" s="263"/>
      <c r="I51" s="263"/>
      <c r="J51" s="263"/>
      <c r="K51" s="262"/>
    </row>
    <row r="52" spans="2:11" ht="15" customHeight="1">
      <c r="B52" s="261"/>
      <c r="C52" s="386" t="s">
        <v>845</v>
      </c>
      <c r="D52" s="386"/>
      <c r="E52" s="386"/>
      <c r="F52" s="386"/>
      <c r="G52" s="386"/>
      <c r="H52" s="386"/>
      <c r="I52" s="386"/>
      <c r="J52" s="386"/>
      <c r="K52" s="262"/>
    </row>
    <row r="53" spans="2:11" ht="15" customHeight="1">
      <c r="B53" s="261"/>
      <c r="C53" s="386" t="s">
        <v>846</v>
      </c>
      <c r="D53" s="386"/>
      <c r="E53" s="386"/>
      <c r="F53" s="386"/>
      <c r="G53" s="386"/>
      <c r="H53" s="386"/>
      <c r="I53" s="386"/>
      <c r="J53" s="386"/>
      <c r="K53" s="262"/>
    </row>
    <row r="54" spans="2:11" ht="12.75" customHeight="1">
      <c r="B54" s="261"/>
      <c r="C54" s="264"/>
      <c r="D54" s="264"/>
      <c r="E54" s="264"/>
      <c r="F54" s="264"/>
      <c r="G54" s="264"/>
      <c r="H54" s="264"/>
      <c r="I54" s="264"/>
      <c r="J54" s="264"/>
      <c r="K54" s="262"/>
    </row>
    <row r="55" spans="2:11" ht="15" customHeight="1">
      <c r="B55" s="261"/>
      <c r="C55" s="386" t="s">
        <v>847</v>
      </c>
      <c r="D55" s="386"/>
      <c r="E55" s="386"/>
      <c r="F55" s="386"/>
      <c r="G55" s="386"/>
      <c r="H55" s="386"/>
      <c r="I55" s="386"/>
      <c r="J55" s="386"/>
      <c r="K55" s="262"/>
    </row>
    <row r="56" spans="2:11" ht="15" customHeight="1">
      <c r="B56" s="261"/>
      <c r="C56" s="266"/>
      <c r="D56" s="386" t="s">
        <v>848</v>
      </c>
      <c r="E56" s="386"/>
      <c r="F56" s="386"/>
      <c r="G56" s="386"/>
      <c r="H56" s="386"/>
      <c r="I56" s="386"/>
      <c r="J56" s="386"/>
      <c r="K56" s="262"/>
    </row>
    <row r="57" spans="2:11" ht="15" customHeight="1">
      <c r="B57" s="261"/>
      <c r="C57" s="266"/>
      <c r="D57" s="386" t="s">
        <v>849</v>
      </c>
      <c r="E57" s="386"/>
      <c r="F57" s="386"/>
      <c r="G57" s="386"/>
      <c r="H57" s="386"/>
      <c r="I57" s="386"/>
      <c r="J57" s="386"/>
      <c r="K57" s="262"/>
    </row>
    <row r="58" spans="2:11" ht="15" customHeight="1">
      <c r="B58" s="261"/>
      <c r="C58" s="266"/>
      <c r="D58" s="386" t="s">
        <v>850</v>
      </c>
      <c r="E58" s="386"/>
      <c r="F58" s="386"/>
      <c r="G58" s="386"/>
      <c r="H58" s="386"/>
      <c r="I58" s="386"/>
      <c r="J58" s="386"/>
      <c r="K58" s="262"/>
    </row>
    <row r="59" spans="2:11" ht="15" customHeight="1">
      <c r="B59" s="261"/>
      <c r="C59" s="266"/>
      <c r="D59" s="386" t="s">
        <v>851</v>
      </c>
      <c r="E59" s="386"/>
      <c r="F59" s="386"/>
      <c r="G59" s="386"/>
      <c r="H59" s="386"/>
      <c r="I59" s="386"/>
      <c r="J59" s="386"/>
      <c r="K59" s="262"/>
    </row>
    <row r="60" spans="2:11" ht="15" customHeight="1">
      <c r="B60" s="261"/>
      <c r="C60" s="266"/>
      <c r="D60" s="385" t="s">
        <v>852</v>
      </c>
      <c r="E60" s="385"/>
      <c r="F60" s="385"/>
      <c r="G60" s="385"/>
      <c r="H60" s="385"/>
      <c r="I60" s="385"/>
      <c r="J60" s="385"/>
      <c r="K60" s="262"/>
    </row>
    <row r="61" spans="2:11" ht="15" customHeight="1">
      <c r="B61" s="261"/>
      <c r="C61" s="266"/>
      <c r="D61" s="386" t="s">
        <v>853</v>
      </c>
      <c r="E61" s="386"/>
      <c r="F61" s="386"/>
      <c r="G61" s="386"/>
      <c r="H61" s="386"/>
      <c r="I61" s="386"/>
      <c r="J61" s="386"/>
      <c r="K61" s="262"/>
    </row>
    <row r="62" spans="2:11" ht="12.75" customHeight="1">
      <c r="B62" s="261"/>
      <c r="C62" s="266"/>
      <c r="D62" s="266"/>
      <c r="E62" s="269"/>
      <c r="F62" s="266"/>
      <c r="G62" s="266"/>
      <c r="H62" s="266"/>
      <c r="I62" s="266"/>
      <c r="J62" s="266"/>
      <c r="K62" s="262"/>
    </row>
    <row r="63" spans="2:11" ht="15" customHeight="1">
      <c r="B63" s="261"/>
      <c r="C63" s="266"/>
      <c r="D63" s="386" t="s">
        <v>854</v>
      </c>
      <c r="E63" s="386"/>
      <c r="F63" s="386"/>
      <c r="G63" s="386"/>
      <c r="H63" s="386"/>
      <c r="I63" s="386"/>
      <c r="J63" s="386"/>
      <c r="K63" s="262"/>
    </row>
    <row r="64" spans="2:11" ht="15" customHeight="1">
      <c r="B64" s="261"/>
      <c r="C64" s="266"/>
      <c r="D64" s="385" t="s">
        <v>855</v>
      </c>
      <c r="E64" s="385"/>
      <c r="F64" s="385"/>
      <c r="G64" s="385"/>
      <c r="H64" s="385"/>
      <c r="I64" s="385"/>
      <c r="J64" s="385"/>
      <c r="K64" s="262"/>
    </row>
    <row r="65" spans="2:11" ht="15" customHeight="1">
      <c r="B65" s="261"/>
      <c r="C65" s="266"/>
      <c r="D65" s="386" t="s">
        <v>856</v>
      </c>
      <c r="E65" s="386"/>
      <c r="F65" s="386"/>
      <c r="G65" s="386"/>
      <c r="H65" s="386"/>
      <c r="I65" s="386"/>
      <c r="J65" s="386"/>
      <c r="K65" s="262"/>
    </row>
    <row r="66" spans="2:11" ht="15" customHeight="1">
      <c r="B66" s="261"/>
      <c r="C66" s="266"/>
      <c r="D66" s="386" t="s">
        <v>857</v>
      </c>
      <c r="E66" s="386"/>
      <c r="F66" s="386"/>
      <c r="G66" s="386"/>
      <c r="H66" s="386"/>
      <c r="I66" s="386"/>
      <c r="J66" s="386"/>
      <c r="K66" s="262"/>
    </row>
    <row r="67" spans="2:11" ht="15" customHeight="1">
      <c r="B67" s="261"/>
      <c r="C67" s="266"/>
      <c r="D67" s="386" t="s">
        <v>858</v>
      </c>
      <c r="E67" s="386"/>
      <c r="F67" s="386"/>
      <c r="G67" s="386"/>
      <c r="H67" s="386"/>
      <c r="I67" s="386"/>
      <c r="J67" s="386"/>
      <c r="K67" s="262"/>
    </row>
    <row r="68" spans="2:11" ht="15" customHeight="1">
      <c r="B68" s="261"/>
      <c r="C68" s="266"/>
      <c r="D68" s="386" t="s">
        <v>859</v>
      </c>
      <c r="E68" s="386"/>
      <c r="F68" s="386"/>
      <c r="G68" s="386"/>
      <c r="H68" s="386"/>
      <c r="I68" s="386"/>
      <c r="J68" s="386"/>
      <c r="K68" s="262"/>
    </row>
    <row r="69" spans="2:11" ht="12.75" customHeight="1">
      <c r="B69" s="270"/>
      <c r="C69" s="271"/>
      <c r="D69" s="271"/>
      <c r="E69" s="271"/>
      <c r="F69" s="271"/>
      <c r="G69" s="271"/>
      <c r="H69" s="271"/>
      <c r="I69" s="271"/>
      <c r="J69" s="271"/>
      <c r="K69" s="272"/>
    </row>
    <row r="70" spans="2:11" ht="18.75" customHeight="1">
      <c r="B70" s="273"/>
      <c r="C70" s="273"/>
      <c r="D70" s="273"/>
      <c r="E70" s="273"/>
      <c r="F70" s="273"/>
      <c r="G70" s="273"/>
      <c r="H70" s="273"/>
      <c r="I70" s="273"/>
      <c r="J70" s="273"/>
      <c r="K70" s="274"/>
    </row>
    <row r="71" spans="2:11" ht="18.75" customHeight="1">
      <c r="B71" s="274"/>
      <c r="C71" s="274"/>
      <c r="D71" s="274"/>
      <c r="E71" s="274"/>
      <c r="F71" s="274"/>
      <c r="G71" s="274"/>
      <c r="H71" s="274"/>
      <c r="I71" s="274"/>
      <c r="J71" s="274"/>
      <c r="K71" s="274"/>
    </row>
    <row r="72" spans="2:11" ht="7.5" customHeight="1">
      <c r="B72" s="275"/>
      <c r="C72" s="276"/>
      <c r="D72" s="276"/>
      <c r="E72" s="276"/>
      <c r="F72" s="276"/>
      <c r="G72" s="276"/>
      <c r="H72" s="276"/>
      <c r="I72" s="276"/>
      <c r="J72" s="276"/>
      <c r="K72" s="277"/>
    </row>
    <row r="73" spans="2:11" ht="45" customHeight="1">
      <c r="B73" s="278"/>
      <c r="C73" s="384" t="s">
        <v>89</v>
      </c>
      <c r="D73" s="384"/>
      <c r="E73" s="384"/>
      <c r="F73" s="384"/>
      <c r="G73" s="384"/>
      <c r="H73" s="384"/>
      <c r="I73" s="384"/>
      <c r="J73" s="384"/>
      <c r="K73" s="279"/>
    </row>
    <row r="74" spans="2:11" ht="17.25" customHeight="1">
      <c r="B74" s="278"/>
      <c r="C74" s="280" t="s">
        <v>860</v>
      </c>
      <c r="D74" s="280"/>
      <c r="E74" s="280"/>
      <c r="F74" s="280" t="s">
        <v>861</v>
      </c>
      <c r="G74" s="281"/>
      <c r="H74" s="280" t="s">
        <v>105</v>
      </c>
      <c r="I74" s="280" t="s">
        <v>57</v>
      </c>
      <c r="J74" s="280" t="s">
        <v>862</v>
      </c>
      <c r="K74" s="279"/>
    </row>
    <row r="75" spans="2:11" ht="17.25" customHeight="1">
      <c r="B75" s="278"/>
      <c r="C75" s="282" t="s">
        <v>863</v>
      </c>
      <c r="D75" s="282"/>
      <c r="E75" s="282"/>
      <c r="F75" s="283" t="s">
        <v>864</v>
      </c>
      <c r="G75" s="284"/>
      <c r="H75" s="282"/>
      <c r="I75" s="282"/>
      <c r="J75" s="282" t="s">
        <v>865</v>
      </c>
      <c r="K75" s="279"/>
    </row>
    <row r="76" spans="2:11" ht="5.25" customHeight="1">
      <c r="B76" s="278"/>
      <c r="C76" s="285"/>
      <c r="D76" s="285"/>
      <c r="E76" s="285"/>
      <c r="F76" s="285"/>
      <c r="G76" s="286"/>
      <c r="H76" s="285"/>
      <c r="I76" s="285"/>
      <c r="J76" s="285"/>
      <c r="K76" s="279"/>
    </row>
    <row r="77" spans="2:11" ht="15" customHeight="1">
      <c r="B77" s="278"/>
      <c r="C77" s="268" t="s">
        <v>53</v>
      </c>
      <c r="D77" s="285"/>
      <c r="E77" s="285"/>
      <c r="F77" s="287" t="s">
        <v>866</v>
      </c>
      <c r="G77" s="286"/>
      <c r="H77" s="268" t="s">
        <v>867</v>
      </c>
      <c r="I77" s="268" t="s">
        <v>868</v>
      </c>
      <c r="J77" s="268">
        <v>20</v>
      </c>
      <c r="K77" s="279"/>
    </row>
    <row r="78" spans="2:11" ht="15" customHeight="1">
      <c r="B78" s="278"/>
      <c r="C78" s="268" t="s">
        <v>869</v>
      </c>
      <c r="D78" s="268"/>
      <c r="E78" s="268"/>
      <c r="F78" s="287" t="s">
        <v>866</v>
      </c>
      <c r="G78" s="286"/>
      <c r="H78" s="268" t="s">
        <v>870</v>
      </c>
      <c r="I78" s="268" t="s">
        <v>868</v>
      </c>
      <c r="J78" s="268">
        <v>120</v>
      </c>
      <c r="K78" s="279"/>
    </row>
    <row r="79" spans="2:11" ht="15" customHeight="1">
      <c r="B79" s="288"/>
      <c r="C79" s="268" t="s">
        <v>871</v>
      </c>
      <c r="D79" s="268"/>
      <c r="E79" s="268"/>
      <c r="F79" s="287" t="s">
        <v>872</v>
      </c>
      <c r="G79" s="286"/>
      <c r="H79" s="268" t="s">
        <v>873</v>
      </c>
      <c r="I79" s="268" t="s">
        <v>868</v>
      </c>
      <c r="J79" s="268">
        <v>50</v>
      </c>
      <c r="K79" s="279"/>
    </row>
    <row r="80" spans="2:11" ht="15" customHeight="1">
      <c r="B80" s="288"/>
      <c r="C80" s="268" t="s">
        <v>874</v>
      </c>
      <c r="D80" s="268"/>
      <c r="E80" s="268"/>
      <c r="F80" s="287" t="s">
        <v>866</v>
      </c>
      <c r="G80" s="286"/>
      <c r="H80" s="268" t="s">
        <v>875</v>
      </c>
      <c r="I80" s="268" t="s">
        <v>876</v>
      </c>
      <c r="J80" s="268"/>
      <c r="K80" s="279"/>
    </row>
    <row r="81" spans="2:11" ht="15" customHeight="1">
      <c r="B81" s="288"/>
      <c r="C81" s="289" t="s">
        <v>877</v>
      </c>
      <c r="D81" s="289"/>
      <c r="E81" s="289"/>
      <c r="F81" s="290" t="s">
        <v>872</v>
      </c>
      <c r="G81" s="289"/>
      <c r="H81" s="289" t="s">
        <v>878</v>
      </c>
      <c r="I81" s="289" t="s">
        <v>868</v>
      </c>
      <c r="J81" s="289">
        <v>15</v>
      </c>
      <c r="K81" s="279"/>
    </row>
    <row r="82" spans="2:11" ht="15" customHeight="1">
      <c r="B82" s="288"/>
      <c r="C82" s="289" t="s">
        <v>879</v>
      </c>
      <c r="D82" s="289"/>
      <c r="E82" s="289"/>
      <c r="F82" s="290" t="s">
        <v>872</v>
      </c>
      <c r="G82" s="289"/>
      <c r="H82" s="289" t="s">
        <v>880</v>
      </c>
      <c r="I82" s="289" t="s">
        <v>868</v>
      </c>
      <c r="J82" s="289">
        <v>15</v>
      </c>
      <c r="K82" s="279"/>
    </row>
    <row r="83" spans="2:11" ht="15" customHeight="1">
      <c r="B83" s="288"/>
      <c r="C83" s="289" t="s">
        <v>881</v>
      </c>
      <c r="D83" s="289"/>
      <c r="E83" s="289"/>
      <c r="F83" s="290" t="s">
        <v>872</v>
      </c>
      <c r="G83" s="289"/>
      <c r="H83" s="289" t="s">
        <v>882</v>
      </c>
      <c r="I83" s="289" t="s">
        <v>868</v>
      </c>
      <c r="J83" s="289">
        <v>20</v>
      </c>
      <c r="K83" s="279"/>
    </row>
    <row r="84" spans="2:11" ht="15" customHeight="1">
      <c r="B84" s="288"/>
      <c r="C84" s="289" t="s">
        <v>883</v>
      </c>
      <c r="D84" s="289"/>
      <c r="E84" s="289"/>
      <c r="F84" s="290" t="s">
        <v>872</v>
      </c>
      <c r="G84" s="289"/>
      <c r="H84" s="289" t="s">
        <v>884</v>
      </c>
      <c r="I84" s="289" t="s">
        <v>868</v>
      </c>
      <c r="J84" s="289">
        <v>20</v>
      </c>
      <c r="K84" s="279"/>
    </row>
    <row r="85" spans="2:11" ht="15" customHeight="1">
      <c r="B85" s="288"/>
      <c r="C85" s="268" t="s">
        <v>885</v>
      </c>
      <c r="D85" s="268"/>
      <c r="E85" s="268"/>
      <c r="F85" s="287" t="s">
        <v>872</v>
      </c>
      <c r="G85" s="286"/>
      <c r="H85" s="268" t="s">
        <v>886</v>
      </c>
      <c r="I85" s="268" t="s">
        <v>868</v>
      </c>
      <c r="J85" s="268">
        <v>50</v>
      </c>
      <c r="K85" s="279"/>
    </row>
    <row r="86" spans="2:11" ht="15" customHeight="1">
      <c r="B86" s="288"/>
      <c r="C86" s="268" t="s">
        <v>887</v>
      </c>
      <c r="D86" s="268"/>
      <c r="E86" s="268"/>
      <c r="F86" s="287" t="s">
        <v>872</v>
      </c>
      <c r="G86" s="286"/>
      <c r="H86" s="268" t="s">
        <v>888</v>
      </c>
      <c r="I86" s="268" t="s">
        <v>868</v>
      </c>
      <c r="J86" s="268">
        <v>20</v>
      </c>
      <c r="K86" s="279"/>
    </row>
    <row r="87" spans="2:11" ht="15" customHeight="1">
      <c r="B87" s="288"/>
      <c r="C87" s="268" t="s">
        <v>889</v>
      </c>
      <c r="D87" s="268"/>
      <c r="E87" s="268"/>
      <c r="F87" s="287" t="s">
        <v>872</v>
      </c>
      <c r="G87" s="286"/>
      <c r="H87" s="268" t="s">
        <v>890</v>
      </c>
      <c r="I87" s="268" t="s">
        <v>868</v>
      </c>
      <c r="J87" s="268">
        <v>20</v>
      </c>
      <c r="K87" s="279"/>
    </row>
    <row r="88" spans="2:11" ht="15" customHeight="1">
      <c r="B88" s="288"/>
      <c r="C88" s="268" t="s">
        <v>891</v>
      </c>
      <c r="D88" s="268"/>
      <c r="E88" s="268"/>
      <c r="F88" s="287" t="s">
        <v>872</v>
      </c>
      <c r="G88" s="286"/>
      <c r="H88" s="268" t="s">
        <v>892</v>
      </c>
      <c r="I88" s="268" t="s">
        <v>868</v>
      </c>
      <c r="J88" s="268">
        <v>50</v>
      </c>
      <c r="K88" s="279"/>
    </row>
    <row r="89" spans="2:11" ht="15" customHeight="1">
      <c r="B89" s="288"/>
      <c r="C89" s="268" t="s">
        <v>893</v>
      </c>
      <c r="D89" s="268"/>
      <c r="E89" s="268"/>
      <c r="F89" s="287" t="s">
        <v>872</v>
      </c>
      <c r="G89" s="286"/>
      <c r="H89" s="268" t="s">
        <v>893</v>
      </c>
      <c r="I89" s="268" t="s">
        <v>868</v>
      </c>
      <c r="J89" s="268">
        <v>50</v>
      </c>
      <c r="K89" s="279"/>
    </row>
    <row r="90" spans="2:11" ht="15" customHeight="1">
      <c r="B90" s="288"/>
      <c r="C90" s="268" t="s">
        <v>110</v>
      </c>
      <c r="D90" s="268"/>
      <c r="E90" s="268"/>
      <c r="F90" s="287" t="s">
        <v>872</v>
      </c>
      <c r="G90" s="286"/>
      <c r="H90" s="268" t="s">
        <v>894</v>
      </c>
      <c r="I90" s="268" t="s">
        <v>868</v>
      </c>
      <c r="J90" s="268">
        <v>255</v>
      </c>
      <c r="K90" s="279"/>
    </row>
    <row r="91" spans="2:11" ht="15" customHeight="1">
      <c r="B91" s="288"/>
      <c r="C91" s="268" t="s">
        <v>895</v>
      </c>
      <c r="D91" s="268"/>
      <c r="E91" s="268"/>
      <c r="F91" s="287" t="s">
        <v>866</v>
      </c>
      <c r="G91" s="286"/>
      <c r="H91" s="268" t="s">
        <v>896</v>
      </c>
      <c r="I91" s="268" t="s">
        <v>897</v>
      </c>
      <c r="J91" s="268"/>
      <c r="K91" s="279"/>
    </row>
    <row r="92" spans="2:11" ht="15" customHeight="1">
      <c r="B92" s="288"/>
      <c r="C92" s="268" t="s">
        <v>898</v>
      </c>
      <c r="D92" s="268"/>
      <c r="E92" s="268"/>
      <c r="F92" s="287" t="s">
        <v>866</v>
      </c>
      <c r="G92" s="286"/>
      <c r="H92" s="268" t="s">
        <v>899</v>
      </c>
      <c r="I92" s="268" t="s">
        <v>900</v>
      </c>
      <c r="J92" s="268"/>
      <c r="K92" s="279"/>
    </row>
    <row r="93" spans="2:11" ht="15" customHeight="1">
      <c r="B93" s="288"/>
      <c r="C93" s="268" t="s">
        <v>901</v>
      </c>
      <c r="D93" s="268"/>
      <c r="E93" s="268"/>
      <c r="F93" s="287" t="s">
        <v>866</v>
      </c>
      <c r="G93" s="286"/>
      <c r="H93" s="268" t="s">
        <v>901</v>
      </c>
      <c r="I93" s="268" t="s">
        <v>900</v>
      </c>
      <c r="J93" s="268"/>
      <c r="K93" s="279"/>
    </row>
    <row r="94" spans="2:11" ht="15" customHeight="1">
      <c r="B94" s="288"/>
      <c r="C94" s="268" t="s">
        <v>38</v>
      </c>
      <c r="D94" s="268"/>
      <c r="E94" s="268"/>
      <c r="F94" s="287" t="s">
        <v>866</v>
      </c>
      <c r="G94" s="286"/>
      <c r="H94" s="268" t="s">
        <v>902</v>
      </c>
      <c r="I94" s="268" t="s">
        <v>900</v>
      </c>
      <c r="J94" s="268"/>
      <c r="K94" s="279"/>
    </row>
    <row r="95" spans="2:11" ht="15" customHeight="1">
      <c r="B95" s="288"/>
      <c r="C95" s="268" t="s">
        <v>48</v>
      </c>
      <c r="D95" s="268"/>
      <c r="E95" s="268"/>
      <c r="F95" s="287" t="s">
        <v>866</v>
      </c>
      <c r="G95" s="286"/>
      <c r="H95" s="268" t="s">
        <v>903</v>
      </c>
      <c r="I95" s="268" t="s">
        <v>900</v>
      </c>
      <c r="J95" s="268"/>
      <c r="K95" s="279"/>
    </row>
    <row r="96" spans="2:11" ht="15" customHeight="1">
      <c r="B96" s="291"/>
      <c r="C96" s="292"/>
      <c r="D96" s="292"/>
      <c r="E96" s="292"/>
      <c r="F96" s="292"/>
      <c r="G96" s="292"/>
      <c r="H96" s="292"/>
      <c r="I96" s="292"/>
      <c r="J96" s="292"/>
      <c r="K96" s="293"/>
    </row>
    <row r="97" spans="2:11" ht="18.75" customHeight="1">
      <c r="B97" s="294"/>
      <c r="C97" s="295"/>
      <c r="D97" s="295"/>
      <c r="E97" s="295"/>
      <c r="F97" s="295"/>
      <c r="G97" s="295"/>
      <c r="H97" s="295"/>
      <c r="I97" s="295"/>
      <c r="J97" s="295"/>
      <c r="K97" s="294"/>
    </row>
    <row r="98" spans="2:11" ht="18.75" customHeight="1">
      <c r="B98" s="274"/>
      <c r="C98" s="274"/>
      <c r="D98" s="274"/>
      <c r="E98" s="274"/>
      <c r="F98" s="274"/>
      <c r="G98" s="274"/>
      <c r="H98" s="274"/>
      <c r="I98" s="274"/>
      <c r="J98" s="274"/>
      <c r="K98" s="274"/>
    </row>
    <row r="99" spans="2:11" ht="7.5" customHeight="1">
      <c r="B99" s="275"/>
      <c r="C99" s="276"/>
      <c r="D99" s="276"/>
      <c r="E99" s="276"/>
      <c r="F99" s="276"/>
      <c r="G99" s="276"/>
      <c r="H99" s="276"/>
      <c r="I99" s="276"/>
      <c r="J99" s="276"/>
      <c r="K99" s="277"/>
    </row>
    <row r="100" spans="2:11" ht="45" customHeight="1">
      <c r="B100" s="278"/>
      <c r="C100" s="384" t="s">
        <v>904</v>
      </c>
      <c r="D100" s="384"/>
      <c r="E100" s="384"/>
      <c r="F100" s="384"/>
      <c r="G100" s="384"/>
      <c r="H100" s="384"/>
      <c r="I100" s="384"/>
      <c r="J100" s="384"/>
      <c r="K100" s="279"/>
    </row>
    <row r="101" spans="2:11" ht="17.25" customHeight="1">
      <c r="B101" s="278"/>
      <c r="C101" s="280" t="s">
        <v>860</v>
      </c>
      <c r="D101" s="280"/>
      <c r="E101" s="280"/>
      <c r="F101" s="280" t="s">
        <v>861</v>
      </c>
      <c r="G101" s="281"/>
      <c r="H101" s="280" t="s">
        <v>105</v>
      </c>
      <c r="I101" s="280" t="s">
        <v>57</v>
      </c>
      <c r="J101" s="280" t="s">
        <v>862</v>
      </c>
      <c r="K101" s="279"/>
    </row>
    <row r="102" spans="2:11" ht="17.25" customHeight="1">
      <c r="B102" s="278"/>
      <c r="C102" s="282" t="s">
        <v>863</v>
      </c>
      <c r="D102" s="282"/>
      <c r="E102" s="282"/>
      <c r="F102" s="283" t="s">
        <v>864</v>
      </c>
      <c r="G102" s="284"/>
      <c r="H102" s="282"/>
      <c r="I102" s="282"/>
      <c r="J102" s="282" t="s">
        <v>865</v>
      </c>
      <c r="K102" s="279"/>
    </row>
    <row r="103" spans="2:11" ht="5.25" customHeight="1">
      <c r="B103" s="278"/>
      <c r="C103" s="280"/>
      <c r="D103" s="280"/>
      <c r="E103" s="280"/>
      <c r="F103" s="280"/>
      <c r="G103" s="296"/>
      <c r="H103" s="280"/>
      <c r="I103" s="280"/>
      <c r="J103" s="280"/>
      <c r="K103" s="279"/>
    </row>
    <row r="104" spans="2:11" ht="15" customHeight="1">
      <c r="B104" s="278"/>
      <c r="C104" s="268" t="s">
        <v>53</v>
      </c>
      <c r="D104" s="285"/>
      <c r="E104" s="285"/>
      <c r="F104" s="287" t="s">
        <v>866</v>
      </c>
      <c r="G104" s="296"/>
      <c r="H104" s="268" t="s">
        <v>905</v>
      </c>
      <c r="I104" s="268" t="s">
        <v>868</v>
      </c>
      <c r="J104" s="268">
        <v>20</v>
      </c>
      <c r="K104" s="279"/>
    </row>
    <row r="105" spans="2:11" ht="15" customHeight="1">
      <c r="B105" s="278"/>
      <c r="C105" s="268" t="s">
        <v>869</v>
      </c>
      <c r="D105" s="268"/>
      <c r="E105" s="268"/>
      <c r="F105" s="287" t="s">
        <v>866</v>
      </c>
      <c r="G105" s="268"/>
      <c r="H105" s="268" t="s">
        <v>905</v>
      </c>
      <c r="I105" s="268" t="s">
        <v>868</v>
      </c>
      <c r="J105" s="268">
        <v>120</v>
      </c>
      <c r="K105" s="279"/>
    </row>
    <row r="106" spans="2:11" ht="15" customHeight="1">
      <c r="B106" s="288"/>
      <c r="C106" s="268" t="s">
        <v>871</v>
      </c>
      <c r="D106" s="268"/>
      <c r="E106" s="268"/>
      <c r="F106" s="287" t="s">
        <v>872</v>
      </c>
      <c r="G106" s="268"/>
      <c r="H106" s="268" t="s">
        <v>905</v>
      </c>
      <c r="I106" s="268" t="s">
        <v>868</v>
      </c>
      <c r="J106" s="268">
        <v>50</v>
      </c>
      <c r="K106" s="279"/>
    </row>
    <row r="107" spans="2:11" ht="15" customHeight="1">
      <c r="B107" s="288"/>
      <c r="C107" s="268" t="s">
        <v>874</v>
      </c>
      <c r="D107" s="268"/>
      <c r="E107" s="268"/>
      <c r="F107" s="287" t="s">
        <v>866</v>
      </c>
      <c r="G107" s="268"/>
      <c r="H107" s="268" t="s">
        <v>905</v>
      </c>
      <c r="I107" s="268" t="s">
        <v>876</v>
      </c>
      <c r="J107" s="268"/>
      <c r="K107" s="279"/>
    </row>
    <row r="108" spans="2:11" ht="15" customHeight="1">
      <c r="B108" s="288"/>
      <c r="C108" s="268" t="s">
        <v>885</v>
      </c>
      <c r="D108" s="268"/>
      <c r="E108" s="268"/>
      <c r="F108" s="287" t="s">
        <v>872</v>
      </c>
      <c r="G108" s="268"/>
      <c r="H108" s="268" t="s">
        <v>905</v>
      </c>
      <c r="I108" s="268" t="s">
        <v>868</v>
      </c>
      <c r="J108" s="268">
        <v>50</v>
      </c>
      <c r="K108" s="279"/>
    </row>
    <row r="109" spans="2:11" ht="15" customHeight="1">
      <c r="B109" s="288"/>
      <c r="C109" s="268" t="s">
        <v>893</v>
      </c>
      <c r="D109" s="268"/>
      <c r="E109" s="268"/>
      <c r="F109" s="287" t="s">
        <v>872</v>
      </c>
      <c r="G109" s="268"/>
      <c r="H109" s="268" t="s">
        <v>905</v>
      </c>
      <c r="I109" s="268" t="s">
        <v>868</v>
      </c>
      <c r="J109" s="268">
        <v>50</v>
      </c>
      <c r="K109" s="279"/>
    </row>
    <row r="110" spans="2:11" ht="15" customHeight="1">
      <c r="B110" s="288"/>
      <c r="C110" s="268" t="s">
        <v>891</v>
      </c>
      <c r="D110" s="268"/>
      <c r="E110" s="268"/>
      <c r="F110" s="287" t="s">
        <v>872</v>
      </c>
      <c r="G110" s="268"/>
      <c r="H110" s="268" t="s">
        <v>905</v>
      </c>
      <c r="I110" s="268" t="s">
        <v>868</v>
      </c>
      <c r="J110" s="268">
        <v>50</v>
      </c>
      <c r="K110" s="279"/>
    </row>
    <row r="111" spans="2:11" ht="15" customHeight="1">
      <c r="B111" s="288"/>
      <c r="C111" s="268" t="s">
        <v>53</v>
      </c>
      <c r="D111" s="268"/>
      <c r="E111" s="268"/>
      <c r="F111" s="287" t="s">
        <v>866</v>
      </c>
      <c r="G111" s="268"/>
      <c r="H111" s="268" t="s">
        <v>906</v>
      </c>
      <c r="I111" s="268" t="s">
        <v>868</v>
      </c>
      <c r="J111" s="268">
        <v>20</v>
      </c>
      <c r="K111" s="279"/>
    </row>
    <row r="112" spans="2:11" ht="15" customHeight="1">
      <c r="B112" s="288"/>
      <c r="C112" s="268" t="s">
        <v>907</v>
      </c>
      <c r="D112" s="268"/>
      <c r="E112" s="268"/>
      <c r="F112" s="287" t="s">
        <v>866</v>
      </c>
      <c r="G112" s="268"/>
      <c r="H112" s="268" t="s">
        <v>908</v>
      </c>
      <c r="I112" s="268" t="s">
        <v>868</v>
      </c>
      <c r="J112" s="268">
        <v>120</v>
      </c>
      <c r="K112" s="279"/>
    </row>
    <row r="113" spans="2:11" ht="15" customHeight="1">
      <c r="B113" s="288"/>
      <c r="C113" s="268" t="s">
        <v>38</v>
      </c>
      <c r="D113" s="268"/>
      <c r="E113" s="268"/>
      <c r="F113" s="287" t="s">
        <v>866</v>
      </c>
      <c r="G113" s="268"/>
      <c r="H113" s="268" t="s">
        <v>909</v>
      </c>
      <c r="I113" s="268" t="s">
        <v>900</v>
      </c>
      <c r="J113" s="268"/>
      <c r="K113" s="279"/>
    </row>
    <row r="114" spans="2:11" ht="15" customHeight="1">
      <c r="B114" s="288"/>
      <c r="C114" s="268" t="s">
        <v>48</v>
      </c>
      <c r="D114" s="268"/>
      <c r="E114" s="268"/>
      <c r="F114" s="287" t="s">
        <v>866</v>
      </c>
      <c r="G114" s="268"/>
      <c r="H114" s="268" t="s">
        <v>910</v>
      </c>
      <c r="I114" s="268" t="s">
        <v>900</v>
      </c>
      <c r="J114" s="268"/>
      <c r="K114" s="279"/>
    </row>
    <row r="115" spans="2:11" ht="15" customHeight="1">
      <c r="B115" s="288"/>
      <c r="C115" s="268" t="s">
        <v>57</v>
      </c>
      <c r="D115" s="268"/>
      <c r="E115" s="268"/>
      <c r="F115" s="287" t="s">
        <v>866</v>
      </c>
      <c r="G115" s="268"/>
      <c r="H115" s="268" t="s">
        <v>911</v>
      </c>
      <c r="I115" s="268" t="s">
        <v>912</v>
      </c>
      <c r="J115" s="268"/>
      <c r="K115" s="279"/>
    </row>
    <row r="116" spans="2:11" ht="15" customHeight="1">
      <c r="B116" s="291"/>
      <c r="C116" s="297"/>
      <c r="D116" s="297"/>
      <c r="E116" s="297"/>
      <c r="F116" s="297"/>
      <c r="G116" s="297"/>
      <c r="H116" s="297"/>
      <c r="I116" s="297"/>
      <c r="J116" s="297"/>
      <c r="K116" s="293"/>
    </row>
    <row r="117" spans="2:11" ht="18.75" customHeight="1">
      <c r="B117" s="298"/>
      <c r="C117" s="264"/>
      <c r="D117" s="264"/>
      <c r="E117" s="264"/>
      <c r="F117" s="299"/>
      <c r="G117" s="264"/>
      <c r="H117" s="264"/>
      <c r="I117" s="264"/>
      <c r="J117" s="264"/>
      <c r="K117" s="298"/>
    </row>
    <row r="118" spans="2:11" ht="18.75" customHeight="1">
      <c r="B118" s="274"/>
      <c r="C118" s="274"/>
      <c r="D118" s="274"/>
      <c r="E118" s="274"/>
      <c r="F118" s="274"/>
      <c r="G118" s="274"/>
      <c r="H118" s="274"/>
      <c r="I118" s="274"/>
      <c r="J118" s="274"/>
      <c r="K118" s="274"/>
    </row>
    <row r="119" spans="2:11" ht="7.5" customHeight="1">
      <c r="B119" s="300"/>
      <c r="C119" s="301"/>
      <c r="D119" s="301"/>
      <c r="E119" s="301"/>
      <c r="F119" s="301"/>
      <c r="G119" s="301"/>
      <c r="H119" s="301"/>
      <c r="I119" s="301"/>
      <c r="J119" s="301"/>
      <c r="K119" s="302"/>
    </row>
    <row r="120" spans="2:11" ht="45" customHeight="1">
      <c r="B120" s="303"/>
      <c r="C120" s="383" t="s">
        <v>913</v>
      </c>
      <c r="D120" s="383"/>
      <c r="E120" s="383"/>
      <c r="F120" s="383"/>
      <c r="G120" s="383"/>
      <c r="H120" s="383"/>
      <c r="I120" s="383"/>
      <c r="J120" s="383"/>
      <c r="K120" s="304"/>
    </row>
    <row r="121" spans="2:11" ht="17.25" customHeight="1">
      <c r="B121" s="305"/>
      <c r="C121" s="280" t="s">
        <v>860</v>
      </c>
      <c r="D121" s="280"/>
      <c r="E121" s="280"/>
      <c r="F121" s="280" t="s">
        <v>861</v>
      </c>
      <c r="G121" s="281"/>
      <c r="H121" s="280" t="s">
        <v>105</v>
      </c>
      <c r="I121" s="280" t="s">
        <v>57</v>
      </c>
      <c r="J121" s="280" t="s">
        <v>862</v>
      </c>
      <c r="K121" s="306"/>
    </row>
    <row r="122" spans="2:11" ht="17.25" customHeight="1">
      <c r="B122" s="305"/>
      <c r="C122" s="282" t="s">
        <v>863</v>
      </c>
      <c r="D122" s="282"/>
      <c r="E122" s="282"/>
      <c r="F122" s="283" t="s">
        <v>864</v>
      </c>
      <c r="G122" s="284"/>
      <c r="H122" s="282"/>
      <c r="I122" s="282"/>
      <c r="J122" s="282" t="s">
        <v>865</v>
      </c>
      <c r="K122" s="306"/>
    </row>
    <row r="123" spans="2:11" ht="5.25" customHeight="1">
      <c r="B123" s="307"/>
      <c r="C123" s="285"/>
      <c r="D123" s="285"/>
      <c r="E123" s="285"/>
      <c r="F123" s="285"/>
      <c r="G123" s="268"/>
      <c r="H123" s="285"/>
      <c r="I123" s="285"/>
      <c r="J123" s="285"/>
      <c r="K123" s="308"/>
    </row>
    <row r="124" spans="2:11" ht="15" customHeight="1">
      <c r="B124" s="307"/>
      <c r="C124" s="268" t="s">
        <v>869</v>
      </c>
      <c r="D124" s="285"/>
      <c r="E124" s="285"/>
      <c r="F124" s="287" t="s">
        <v>866</v>
      </c>
      <c r="G124" s="268"/>
      <c r="H124" s="268" t="s">
        <v>905</v>
      </c>
      <c r="I124" s="268" t="s">
        <v>868</v>
      </c>
      <c r="J124" s="268">
        <v>120</v>
      </c>
      <c r="K124" s="309"/>
    </row>
    <row r="125" spans="2:11" ht="15" customHeight="1">
      <c r="B125" s="307"/>
      <c r="C125" s="268" t="s">
        <v>914</v>
      </c>
      <c r="D125" s="268"/>
      <c r="E125" s="268"/>
      <c r="F125" s="287" t="s">
        <v>866</v>
      </c>
      <c r="G125" s="268"/>
      <c r="H125" s="268" t="s">
        <v>915</v>
      </c>
      <c r="I125" s="268" t="s">
        <v>868</v>
      </c>
      <c r="J125" s="268" t="s">
        <v>916</v>
      </c>
      <c r="K125" s="309"/>
    </row>
    <row r="126" spans="2:11" ht="15" customHeight="1">
      <c r="B126" s="307"/>
      <c r="C126" s="268" t="s">
        <v>815</v>
      </c>
      <c r="D126" s="268"/>
      <c r="E126" s="268"/>
      <c r="F126" s="287" t="s">
        <v>866</v>
      </c>
      <c r="G126" s="268"/>
      <c r="H126" s="268" t="s">
        <v>917</v>
      </c>
      <c r="I126" s="268" t="s">
        <v>868</v>
      </c>
      <c r="J126" s="268" t="s">
        <v>916</v>
      </c>
      <c r="K126" s="309"/>
    </row>
    <row r="127" spans="2:11" ht="15" customHeight="1">
      <c r="B127" s="307"/>
      <c r="C127" s="268" t="s">
        <v>877</v>
      </c>
      <c r="D127" s="268"/>
      <c r="E127" s="268"/>
      <c r="F127" s="287" t="s">
        <v>872</v>
      </c>
      <c r="G127" s="268"/>
      <c r="H127" s="268" t="s">
        <v>878</v>
      </c>
      <c r="I127" s="268" t="s">
        <v>868</v>
      </c>
      <c r="J127" s="268">
        <v>15</v>
      </c>
      <c r="K127" s="309"/>
    </row>
    <row r="128" spans="2:11" ht="15" customHeight="1">
      <c r="B128" s="307"/>
      <c r="C128" s="289" t="s">
        <v>879</v>
      </c>
      <c r="D128" s="289"/>
      <c r="E128" s="289"/>
      <c r="F128" s="290" t="s">
        <v>872</v>
      </c>
      <c r="G128" s="289"/>
      <c r="H128" s="289" t="s">
        <v>880</v>
      </c>
      <c r="I128" s="289" t="s">
        <v>868</v>
      </c>
      <c r="J128" s="289">
        <v>15</v>
      </c>
      <c r="K128" s="309"/>
    </row>
    <row r="129" spans="2:11" ht="15" customHeight="1">
      <c r="B129" s="307"/>
      <c r="C129" s="289" t="s">
        <v>881</v>
      </c>
      <c r="D129" s="289"/>
      <c r="E129" s="289"/>
      <c r="F129" s="290" t="s">
        <v>872</v>
      </c>
      <c r="G129" s="289"/>
      <c r="H129" s="289" t="s">
        <v>882</v>
      </c>
      <c r="I129" s="289" t="s">
        <v>868</v>
      </c>
      <c r="J129" s="289">
        <v>20</v>
      </c>
      <c r="K129" s="309"/>
    </row>
    <row r="130" spans="2:11" ht="15" customHeight="1">
      <c r="B130" s="307"/>
      <c r="C130" s="289" t="s">
        <v>883</v>
      </c>
      <c r="D130" s="289"/>
      <c r="E130" s="289"/>
      <c r="F130" s="290" t="s">
        <v>872</v>
      </c>
      <c r="G130" s="289"/>
      <c r="H130" s="289" t="s">
        <v>884</v>
      </c>
      <c r="I130" s="289" t="s">
        <v>868</v>
      </c>
      <c r="J130" s="289">
        <v>20</v>
      </c>
      <c r="K130" s="309"/>
    </row>
    <row r="131" spans="2:11" ht="15" customHeight="1">
      <c r="B131" s="307"/>
      <c r="C131" s="268" t="s">
        <v>871</v>
      </c>
      <c r="D131" s="268"/>
      <c r="E131" s="268"/>
      <c r="F131" s="287" t="s">
        <v>872</v>
      </c>
      <c r="G131" s="268"/>
      <c r="H131" s="268" t="s">
        <v>905</v>
      </c>
      <c r="I131" s="268" t="s">
        <v>868</v>
      </c>
      <c r="J131" s="268">
        <v>50</v>
      </c>
      <c r="K131" s="309"/>
    </row>
    <row r="132" spans="2:11" ht="15" customHeight="1">
      <c r="B132" s="307"/>
      <c r="C132" s="268" t="s">
        <v>885</v>
      </c>
      <c r="D132" s="268"/>
      <c r="E132" s="268"/>
      <c r="F132" s="287" t="s">
        <v>872</v>
      </c>
      <c r="G132" s="268"/>
      <c r="H132" s="268" t="s">
        <v>905</v>
      </c>
      <c r="I132" s="268" t="s">
        <v>868</v>
      </c>
      <c r="J132" s="268">
        <v>50</v>
      </c>
      <c r="K132" s="309"/>
    </row>
    <row r="133" spans="2:11" ht="15" customHeight="1">
      <c r="B133" s="307"/>
      <c r="C133" s="268" t="s">
        <v>891</v>
      </c>
      <c r="D133" s="268"/>
      <c r="E133" s="268"/>
      <c r="F133" s="287" t="s">
        <v>872</v>
      </c>
      <c r="G133" s="268"/>
      <c r="H133" s="268" t="s">
        <v>905</v>
      </c>
      <c r="I133" s="268" t="s">
        <v>868</v>
      </c>
      <c r="J133" s="268">
        <v>50</v>
      </c>
      <c r="K133" s="309"/>
    </row>
    <row r="134" spans="2:11" ht="15" customHeight="1">
      <c r="B134" s="307"/>
      <c r="C134" s="268" t="s">
        <v>893</v>
      </c>
      <c r="D134" s="268"/>
      <c r="E134" s="268"/>
      <c r="F134" s="287" t="s">
        <v>872</v>
      </c>
      <c r="G134" s="268"/>
      <c r="H134" s="268" t="s">
        <v>905</v>
      </c>
      <c r="I134" s="268" t="s">
        <v>868</v>
      </c>
      <c r="J134" s="268">
        <v>50</v>
      </c>
      <c r="K134" s="309"/>
    </row>
    <row r="135" spans="2:11" ht="15" customHeight="1">
      <c r="B135" s="307"/>
      <c r="C135" s="268" t="s">
        <v>110</v>
      </c>
      <c r="D135" s="268"/>
      <c r="E135" s="268"/>
      <c r="F135" s="287" t="s">
        <v>872</v>
      </c>
      <c r="G135" s="268"/>
      <c r="H135" s="268" t="s">
        <v>918</v>
      </c>
      <c r="I135" s="268" t="s">
        <v>868</v>
      </c>
      <c r="J135" s="268">
        <v>255</v>
      </c>
      <c r="K135" s="309"/>
    </row>
    <row r="136" spans="2:11" ht="15" customHeight="1">
      <c r="B136" s="307"/>
      <c r="C136" s="268" t="s">
        <v>895</v>
      </c>
      <c r="D136" s="268"/>
      <c r="E136" s="268"/>
      <c r="F136" s="287" t="s">
        <v>866</v>
      </c>
      <c r="G136" s="268"/>
      <c r="H136" s="268" t="s">
        <v>919</v>
      </c>
      <c r="I136" s="268" t="s">
        <v>897</v>
      </c>
      <c r="J136" s="268"/>
      <c r="K136" s="309"/>
    </row>
    <row r="137" spans="2:11" ht="15" customHeight="1">
      <c r="B137" s="307"/>
      <c r="C137" s="268" t="s">
        <v>898</v>
      </c>
      <c r="D137" s="268"/>
      <c r="E137" s="268"/>
      <c r="F137" s="287" t="s">
        <v>866</v>
      </c>
      <c r="G137" s="268"/>
      <c r="H137" s="268" t="s">
        <v>920</v>
      </c>
      <c r="I137" s="268" t="s">
        <v>900</v>
      </c>
      <c r="J137" s="268"/>
      <c r="K137" s="309"/>
    </row>
    <row r="138" spans="2:11" ht="15" customHeight="1">
      <c r="B138" s="307"/>
      <c r="C138" s="268" t="s">
        <v>901</v>
      </c>
      <c r="D138" s="268"/>
      <c r="E138" s="268"/>
      <c r="F138" s="287" t="s">
        <v>866</v>
      </c>
      <c r="G138" s="268"/>
      <c r="H138" s="268" t="s">
        <v>901</v>
      </c>
      <c r="I138" s="268" t="s">
        <v>900</v>
      </c>
      <c r="J138" s="268"/>
      <c r="K138" s="309"/>
    </row>
    <row r="139" spans="2:11" ht="15" customHeight="1">
      <c r="B139" s="307"/>
      <c r="C139" s="268" t="s">
        <v>38</v>
      </c>
      <c r="D139" s="268"/>
      <c r="E139" s="268"/>
      <c r="F139" s="287" t="s">
        <v>866</v>
      </c>
      <c r="G139" s="268"/>
      <c r="H139" s="268" t="s">
        <v>921</v>
      </c>
      <c r="I139" s="268" t="s">
        <v>900</v>
      </c>
      <c r="J139" s="268"/>
      <c r="K139" s="309"/>
    </row>
    <row r="140" spans="2:11" ht="15" customHeight="1">
      <c r="B140" s="307"/>
      <c r="C140" s="268" t="s">
        <v>922</v>
      </c>
      <c r="D140" s="268"/>
      <c r="E140" s="268"/>
      <c r="F140" s="287" t="s">
        <v>866</v>
      </c>
      <c r="G140" s="268"/>
      <c r="H140" s="268" t="s">
        <v>923</v>
      </c>
      <c r="I140" s="268" t="s">
        <v>900</v>
      </c>
      <c r="J140" s="268"/>
      <c r="K140" s="309"/>
    </row>
    <row r="141" spans="2:11" ht="15" customHeight="1">
      <c r="B141" s="310"/>
      <c r="C141" s="311"/>
      <c r="D141" s="311"/>
      <c r="E141" s="311"/>
      <c r="F141" s="311"/>
      <c r="G141" s="311"/>
      <c r="H141" s="311"/>
      <c r="I141" s="311"/>
      <c r="J141" s="311"/>
      <c r="K141" s="312"/>
    </row>
    <row r="142" spans="2:11" ht="18.75" customHeight="1">
      <c r="B142" s="264"/>
      <c r="C142" s="264"/>
      <c r="D142" s="264"/>
      <c r="E142" s="264"/>
      <c r="F142" s="299"/>
      <c r="G142" s="264"/>
      <c r="H142" s="264"/>
      <c r="I142" s="264"/>
      <c r="J142" s="264"/>
      <c r="K142" s="264"/>
    </row>
    <row r="143" spans="2:11" ht="18.75" customHeight="1">
      <c r="B143" s="274"/>
      <c r="C143" s="274"/>
      <c r="D143" s="274"/>
      <c r="E143" s="274"/>
      <c r="F143" s="274"/>
      <c r="G143" s="274"/>
      <c r="H143" s="274"/>
      <c r="I143" s="274"/>
      <c r="J143" s="274"/>
      <c r="K143" s="274"/>
    </row>
    <row r="144" spans="2:11" ht="7.5" customHeight="1">
      <c r="B144" s="275"/>
      <c r="C144" s="276"/>
      <c r="D144" s="276"/>
      <c r="E144" s="276"/>
      <c r="F144" s="276"/>
      <c r="G144" s="276"/>
      <c r="H144" s="276"/>
      <c r="I144" s="276"/>
      <c r="J144" s="276"/>
      <c r="K144" s="277"/>
    </row>
    <row r="145" spans="2:11" ht="45" customHeight="1">
      <c r="B145" s="278"/>
      <c r="C145" s="384" t="s">
        <v>924</v>
      </c>
      <c r="D145" s="384"/>
      <c r="E145" s="384"/>
      <c r="F145" s="384"/>
      <c r="G145" s="384"/>
      <c r="H145" s="384"/>
      <c r="I145" s="384"/>
      <c r="J145" s="384"/>
      <c r="K145" s="279"/>
    </row>
    <row r="146" spans="2:11" ht="17.25" customHeight="1">
      <c r="B146" s="278"/>
      <c r="C146" s="280" t="s">
        <v>860</v>
      </c>
      <c r="D146" s="280"/>
      <c r="E146" s="280"/>
      <c r="F146" s="280" t="s">
        <v>861</v>
      </c>
      <c r="G146" s="281"/>
      <c r="H146" s="280" t="s">
        <v>105</v>
      </c>
      <c r="I146" s="280" t="s">
        <v>57</v>
      </c>
      <c r="J146" s="280" t="s">
        <v>862</v>
      </c>
      <c r="K146" s="279"/>
    </row>
    <row r="147" spans="2:11" ht="17.25" customHeight="1">
      <c r="B147" s="278"/>
      <c r="C147" s="282" t="s">
        <v>863</v>
      </c>
      <c r="D147" s="282"/>
      <c r="E147" s="282"/>
      <c r="F147" s="283" t="s">
        <v>864</v>
      </c>
      <c r="G147" s="284"/>
      <c r="H147" s="282"/>
      <c r="I147" s="282"/>
      <c r="J147" s="282" t="s">
        <v>865</v>
      </c>
      <c r="K147" s="279"/>
    </row>
    <row r="148" spans="2:11" ht="5.25" customHeight="1">
      <c r="B148" s="288"/>
      <c r="C148" s="285"/>
      <c r="D148" s="285"/>
      <c r="E148" s="285"/>
      <c r="F148" s="285"/>
      <c r="G148" s="286"/>
      <c r="H148" s="285"/>
      <c r="I148" s="285"/>
      <c r="J148" s="285"/>
      <c r="K148" s="309"/>
    </row>
    <row r="149" spans="2:11" ht="15" customHeight="1">
      <c r="B149" s="288"/>
      <c r="C149" s="313" t="s">
        <v>869</v>
      </c>
      <c r="D149" s="268"/>
      <c r="E149" s="268"/>
      <c r="F149" s="314" t="s">
        <v>866</v>
      </c>
      <c r="G149" s="268"/>
      <c r="H149" s="313" t="s">
        <v>905</v>
      </c>
      <c r="I149" s="313" t="s">
        <v>868</v>
      </c>
      <c r="J149" s="313">
        <v>120</v>
      </c>
      <c r="K149" s="309"/>
    </row>
    <row r="150" spans="2:11" ht="15" customHeight="1">
      <c r="B150" s="288"/>
      <c r="C150" s="313" t="s">
        <v>914</v>
      </c>
      <c r="D150" s="268"/>
      <c r="E150" s="268"/>
      <c r="F150" s="314" t="s">
        <v>866</v>
      </c>
      <c r="G150" s="268"/>
      <c r="H150" s="313" t="s">
        <v>925</v>
      </c>
      <c r="I150" s="313" t="s">
        <v>868</v>
      </c>
      <c r="J150" s="313" t="s">
        <v>916</v>
      </c>
      <c r="K150" s="309"/>
    </row>
    <row r="151" spans="2:11" ht="15" customHeight="1">
      <c r="B151" s="288"/>
      <c r="C151" s="313" t="s">
        <v>815</v>
      </c>
      <c r="D151" s="268"/>
      <c r="E151" s="268"/>
      <c r="F151" s="314" t="s">
        <v>866</v>
      </c>
      <c r="G151" s="268"/>
      <c r="H151" s="313" t="s">
        <v>926</v>
      </c>
      <c r="I151" s="313" t="s">
        <v>868</v>
      </c>
      <c r="J151" s="313" t="s">
        <v>916</v>
      </c>
      <c r="K151" s="309"/>
    </row>
    <row r="152" spans="2:11" ht="15" customHeight="1">
      <c r="B152" s="288"/>
      <c r="C152" s="313" t="s">
        <v>871</v>
      </c>
      <c r="D152" s="268"/>
      <c r="E152" s="268"/>
      <c r="F152" s="314" t="s">
        <v>872</v>
      </c>
      <c r="G152" s="268"/>
      <c r="H152" s="313" t="s">
        <v>905</v>
      </c>
      <c r="I152" s="313" t="s">
        <v>868</v>
      </c>
      <c r="J152" s="313">
        <v>50</v>
      </c>
      <c r="K152" s="309"/>
    </row>
    <row r="153" spans="2:11" ht="15" customHeight="1">
      <c r="B153" s="288"/>
      <c r="C153" s="313" t="s">
        <v>874</v>
      </c>
      <c r="D153" s="268"/>
      <c r="E153" s="268"/>
      <c r="F153" s="314" t="s">
        <v>866</v>
      </c>
      <c r="G153" s="268"/>
      <c r="H153" s="313" t="s">
        <v>905</v>
      </c>
      <c r="I153" s="313" t="s">
        <v>876</v>
      </c>
      <c r="J153" s="313"/>
      <c r="K153" s="309"/>
    </row>
    <row r="154" spans="2:11" ht="15" customHeight="1">
      <c r="B154" s="288"/>
      <c r="C154" s="313" t="s">
        <v>885</v>
      </c>
      <c r="D154" s="268"/>
      <c r="E154" s="268"/>
      <c r="F154" s="314" t="s">
        <v>872</v>
      </c>
      <c r="G154" s="268"/>
      <c r="H154" s="313" t="s">
        <v>905</v>
      </c>
      <c r="I154" s="313" t="s">
        <v>868</v>
      </c>
      <c r="J154" s="313">
        <v>50</v>
      </c>
      <c r="K154" s="309"/>
    </row>
    <row r="155" spans="2:11" ht="15" customHeight="1">
      <c r="B155" s="288"/>
      <c r="C155" s="313" t="s">
        <v>893</v>
      </c>
      <c r="D155" s="268"/>
      <c r="E155" s="268"/>
      <c r="F155" s="314" t="s">
        <v>872</v>
      </c>
      <c r="G155" s="268"/>
      <c r="H155" s="313" t="s">
        <v>905</v>
      </c>
      <c r="I155" s="313" t="s">
        <v>868</v>
      </c>
      <c r="J155" s="313">
        <v>50</v>
      </c>
      <c r="K155" s="309"/>
    </row>
    <row r="156" spans="2:11" ht="15" customHeight="1">
      <c r="B156" s="288"/>
      <c r="C156" s="313" t="s">
        <v>891</v>
      </c>
      <c r="D156" s="268"/>
      <c r="E156" s="268"/>
      <c r="F156" s="314" t="s">
        <v>872</v>
      </c>
      <c r="G156" s="268"/>
      <c r="H156" s="313" t="s">
        <v>905</v>
      </c>
      <c r="I156" s="313" t="s">
        <v>868</v>
      </c>
      <c r="J156" s="313">
        <v>50</v>
      </c>
      <c r="K156" s="309"/>
    </row>
    <row r="157" spans="2:11" ht="15" customHeight="1">
      <c r="B157" s="288"/>
      <c r="C157" s="313" t="s">
        <v>94</v>
      </c>
      <c r="D157" s="268"/>
      <c r="E157" s="268"/>
      <c r="F157" s="314" t="s">
        <v>866</v>
      </c>
      <c r="G157" s="268"/>
      <c r="H157" s="313" t="s">
        <v>927</v>
      </c>
      <c r="I157" s="313" t="s">
        <v>868</v>
      </c>
      <c r="J157" s="313" t="s">
        <v>928</v>
      </c>
      <c r="K157" s="309"/>
    </row>
    <row r="158" spans="2:11" ht="15" customHeight="1">
      <c r="B158" s="288"/>
      <c r="C158" s="313" t="s">
        <v>929</v>
      </c>
      <c r="D158" s="268"/>
      <c r="E158" s="268"/>
      <c r="F158" s="314" t="s">
        <v>866</v>
      </c>
      <c r="G158" s="268"/>
      <c r="H158" s="313" t="s">
        <v>930</v>
      </c>
      <c r="I158" s="313" t="s">
        <v>900</v>
      </c>
      <c r="J158" s="313"/>
      <c r="K158" s="309"/>
    </row>
    <row r="159" spans="2:11" ht="15" customHeight="1">
      <c r="B159" s="315"/>
      <c r="C159" s="297"/>
      <c r="D159" s="297"/>
      <c r="E159" s="297"/>
      <c r="F159" s="297"/>
      <c r="G159" s="297"/>
      <c r="H159" s="297"/>
      <c r="I159" s="297"/>
      <c r="J159" s="297"/>
      <c r="K159" s="316"/>
    </row>
    <row r="160" spans="2:11" ht="18.75" customHeight="1">
      <c r="B160" s="264"/>
      <c r="C160" s="268"/>
      <c r="D160" s="268"/>
      <c r="E160" s="268"/>
      <c r="F160" s="287"/>
      <c r="G160" s="268"/>
      <c r="H160" s="268"/>
      <c r="I160" s="268"/>
      <c r="J160" s="268"/>
      <c r="K160" s="264"/>
    </row>
    <row r="161" spans="2:11" ht="18.75" customHeight="1">
      <c r="B161" s="274"/>
      <c r="C161" s="274"/>
      <c r="D161" s="274"/>
      <c r="E161" s="274"/>
      <c r="F161" s="274"/>
      <c r="G161" s="274"/>
      <c r="H161" s="274"/>
      <c r="I161" s="274"/>
      <c r="J161" s="274"/>
      <c r="K161" s="274"/>
    </row>
    <row r="162" spans="2:11" ht="7.5" customHeight="1">
      <c r="B162" s="256"/>
      <c r="C162" s="257"/>
      <c r="D162" s="257"/>
      <c r="E162" s="257"/>
      <c r="F162" s="257"/>
      <c r="G162" s="257"/>
      <c r="H162" s="257"/>
      <c r="I162" s="257"/>
      <c r="J162" s="257"/>
      <c r="K162" s="258"/>
    </row>
    <row r="163" spans="2:11" ht="45" customHeight="1">
      <c r="B163" s="259"/>
      <c r="C163" s="383" t="s">
        <v>931</v>
      </c>
      <c r="D163" s="383"/>
      <c r="E163" s="383"/>
      <c r="F163" s="383"/>
      <c r="G163" s="383"/>
      <c r="H163" s="383"/>
      <c r="I163" s="383"/>
      <c r="J163" s="383"/>
      <c r="K163" s="260"/>
    </row>
    <row r="164" spans="2:11" ht="17.25" customHeight="1">
      <c r="B164" s="259"/>
      <c r="C164" s="280" t="s">
        <v>860</v>
      </c>
      <c r="D164" s="280"/>
      <c r="E164" s="280"/>
      <c r="F164" s="280" t="s">
        <v>861</v>
      </c>
      <c r="G164" s="317"/>
      <c r="H164" s="318" t="s">
        <v>105</v>
      </c>
      <c r="I164" s="318" t="s">
        <v>57</v>
      </c>
      <c r="J164" s="280" t="s">
        <v>862</v>
      </c>
      <c r="K164" s="260"/>
    </row>
    <row r="165" spans="2:11" ht="17.25" customHeight="1">
      <c r="B165" s="261"/>
      <c r="C165" s="282" t="s">
        <v>863</v>
      </c>
      <c r="D165" s="282"/>
      <c r="E165" s="282"/>
      <c r="F165" s="283" t="s">
        <v>864</v>
      </c>
      <c r="G165" s="319"/>
      <c r="H165" s="320"/>
      <c r="I165" s="320"/>
      <c r="J165" s="282" t="s">
        <v>865</v>
      </c>
      <c r="K165" s="262"/>
    </row>
    <row r="166" spans="2:11" ht="5.25" customHeight="1">
      <c r="B166" s="288"/>
      <c r="C166" s="285"/>
      <c r="D166" s="285"/>
      <c r="E166" s="285"/>
      <c r="F166" s="285"/>
      <c r="G166" s="286"/>
      <c r="H166" s="285"/>
      <c r="I166" s="285"/>
      <c r="J166" s="285"/>
      <c r="K166" s="309"/>
    </row>
    <row r="167" spans="2:11" ht="15" customHeight="1">
      <c r="B167" s="288"/>
      <c r="C167" s="268" t="s">
        <v>869</v>
      </c>
      <c r="D167" s="268"/>
      <c r="E167" s="268"/>
      <c r="F167" s="287" t="s">
        <v>866</v>
      </c>
      <c r="G167" s="268"/>
      <c r="H167" s="268" t="s">
        <v>905</v>
      </c>
      <c r="I167" s="268" t="s">
        <v>868</v>
      </c>
      <c r="J167" s="268">
        <v>120</v>
      </c>
      <c r="K167" s="309"/>
    </row>
    <row r="168" spans="2:11" ht="15" customHeight="1">
      <c r="B168" s="288"/>
      <c r="C168" s="268" t="s">
        <v>914</v>
      </c>
      <c r="D168" s="268"/>
      <c r="E168" s="268"/>
      <c r="F168" s="287" t="s">
        <v>866</v>
      </c>
      <c r="G168" s="268"/>
      <c r="H168" s="268" t="s">
        <v>915</v>
      </c>
      <c r="I168" s="268" t="s">
        <v>868</v>
      </c>
      <c r="J168" s="268" t="s">
        <v>916</v>
      </c>
      <c r="K168" s="309"/>
    </row>
    <row r="169" spans="2:11" ht="15" customHeight="1">
      <c r="B169" s="288"/>
      <c r="C169" s="268" t="s">
        <v>815</v>
      </c>
      <c r="D169" s="268"/>
      <c r="E169" s="268"/>
      <c r="F169" s="287" t="s">
        <v>866</v>
      </c>
      <c r="G169" s="268"/>
      <c r="H169" s="268" t="s">
        <v>932</v>
      </c>
      <c r="I169" s="268" t="s">
        <v>868</v>
      </c>
      <c r="J169" s="268" t="s">
        <v>916</v>
      </c>
      <c r="K169" s="309"/>
    </row>
    <row r="170" spans="2:11" ht="15" customHeight="1">
      <c r="B170" s="288"/>
      <c r="C170" s="268" t="s">
        <v>871</v>
      </c>
      <c r="D170" s="268"/>
      <c r="E170" s="268"/>
      <c r="F170" s="287" t="s">
        <v>872</v>
      </c>
      <c r="G170" s="268"/>
      <c r="H170" s="268" t="s">
        <v>932</v>
      </c>
      <c r="I170" s="268" t="s">
        <v>868</v>
      </c>
      <c r="J170" s="268">
        <v>50</v>
      </c>
      <c r="K170" s="309"/>
    </row>
    <row r="171" spans="2:11" ht="15" customHeight="1">
      <c r="B171" s="288"/>
      <c r="C171" s="268" t="s">
        <v>874</v>
      </c>
      <c r="D171" s="268"/>
      <c r="E171" s="268"/>
      <c r="F171" s="287" t="s">
        <v>866</v>
      </c>
      <c r="G171" s="268"/>
      <c r="H171" s="268" t="s">
        <v>932</v>
      </c>
      <c r="I171" s="268" t="s">
        <v>876</v>
      </c>
      <c r="J171" s="268"/>
      <c r="K171" s="309"/>
    </row>
    <row r="172" spans="2:11" ht="15" customHeight="1">
      <c r="B172" s="288"/>
      <c r="C172" s="268" t="s">
        <v>885</v>
      </c>
      <c r="D172" s="268"/>
      <c r="E172" s="268"/>
      <c r="F172" s="287" t="s">
        <v>872</v>
      </c>
      <c r="G172" s="268"/>
      <c r="H172" s="268" t="s">
        <v>932</v>
      </c>
      <c r="I172" s="268" t="s">
        <v>868</v>
      </c>
      <c r="J172" s="268">
        <v>50</v>
      </c>
      <c r="K172" s="309"/>
    </row>
    <row r="173" spans="2:11" ht="15" customHeight="1">
      <c r="B173" s="288"/>
      <c r="C173" s="268" t="s">
        <v>893</v>
      </c>
      <c r="D173" s="268"/>
      <c r="E173" s="268"/>
      <c r="F173" s="287" t="s">
        <v>872</v>
      </c>
      <c r="G173" s="268"/>
      <c r="H173" s="268" t="s">
        <v>932</v>
      </c>
      <c r="I173" s="268" t="s">
        <v>868</v>
      </c>
      <c r="J173" s="268">
        <v>50</v>
      </c>
      <c r="K173" s="309"/>
    </row>
    <row r="174" spans="2:11" ht="15" customHeight="1">
      <c r="B174" s="288"/>
      <c r="C174" s="268" t="s">
        <v>891</v>
      </c>
      <c r="D174" s="268"/>
      <c r="E174" s="268"/>
      <c r="F174" s="287" t="s">
        <v>872</v>
      </c>
      <c r="G174" s="268"/>
      <c r="H174" s="268" t="s">
        <v>932</v>
      </c>
      <c r="I174" s="268" t="s">
        <v>868</v>
      </c>
      <c r="J174" s="268">
        <v>50</v>
      </c>
      <c r="K174" s="309"/>
    </row>
    <row r="175" spans="2:11" ht="15" customHeight="1">
      <c r="B175" s="288"/>
      <c r="C175" s="268" t="s">
        <v>104</v>
      </c>
      <c r="D175" s="268"/>
      <c r="E175" s="268"/>
      <c r="F175" s="287" t="s">
        <v>866</v>
      </c>
      <c r="G175" s="268"/>
      <c r="H175" s="268" t="s">
        <v>933</v>
      </c>
      <c r="I175" s="268" t="s">
        <v>934</v>
      </c>
      <c r="J175" s="268"/>
      <c r="K175" s="309"/>
    </row>
    <row r="176" spans="2:11" ht="15" customHeight="1">
      <c r="B176" s="288"/>
      <c r="C176" s="268" t="s">
        <v>57</v>
      </c>
      <c r="D176" s="268"/>
      <c r="E176" s="268"/>
      <c r="F176" s="287" t="s">
        <v>866</v>
      </c>
      <c r="G176" s="268"/>
      <c r="H176" s="268" t="s">
        <v>935</v>
      </c>
      <c r="I176" s="268" t="s">
        <v>936</v>
      </c>
      <c r="J176" s="268">
        <v>1</v>
      </c>
      <c r="K176" s="309"/>
    </row>
    <row r="177" spans="2:11" ht="15" customHeight="1">
      <c r="B177" s="288"/>
      <c r="C177" s="268" t="s">
        <v>53</v>
      </c>
      <c r="D177" s="268"/>
      <c r="E177" s="268"/>
      <c r="F177" s="287" t="s">
        <v>866</v>
      </c>
      <c r="G177" s="268"/>
      <c r="H177" s="268" t="s">
        <v>937</v>
      </c>
      <c r="I177" s="268" t="s">
        <v>868</v>
      </c>
      <c r="J177" s="268">
        <v>20</v>
      </c>
      <c r="K177" s="309"/>
    </row>
    <row r="178" spans="2:11" ht="15" customHeight="1">
      <c r="B178" s="288"/>
      <c r="C178" s="268" t="s">
        <v>105</v>
      </c>
      <c r="D178" s="268"/>
      <c r="E178" s="268"/>
      <c r="F178" s="287" t="s">
        <v>866</v>
      </c>
      <c r="G178" s="268"/>
      <c r="H178" s="268" t="s">
        <v>938</v>
      </c>
      <c r="I178" s="268" t="s">
        <v>868</v>
      </c>
      <c r="J178" s="268">
        <v>255</v>
      </c>
      <c r="K178" s="309"/>
    </row>
    <row r="179" spans="2:11" ht="15" customHeight="1">
      <c r="B179" s="288"/>
      <c r="C179" s="268" t="s">
        <v>106</v>
      </c>
      <c r="D179" s="268"/>
      <c r="E179" s="268"/>
      <c r="F179" s="287" t="s">
        <v>866</v>
      </c>
      <c r="G179" s="268"/>
      <c r="H179" s="268" t="s">
        <v>831</v>
      </c>
      <c r="I179" s="268" t="s">
        <v>868</v>
      </c>
      <c r="J179" s="268">
        <v>10</v>
      </c>
      <c r="K179" s="309"/>
    </row>
    <row r="180" spans="2:11" ht="15" customHeight="1">
      <c r="B180" s="288"/>
      <c r="C180" s="268" t="s">
        <v>107</v>
      </c>
      <c r="D180" s="268"/>
      <c r="E180" s="268"/>
      <c r="F180" s="287" t="s">
        <v>866</v>
      </c>
      <c r="G180" s="268"/>
      <c r="H180" s="268" t="s">
        <v>939</v>
      </c>
      <c r="I180" s="268" t="s">
        <v>900</v>
      </c>
      <c r="J180" s="268"/>
      <c r="K180" s="309"/>
    </row>
    <row r="181" spans="2:11" ht="15" customHeight="1">
      <c r="B181" s="288"/>
      <c r="C181" s="268" t="s">
        <v>940</v>
      </c>
      <c r="D181" s="268"/>
      <c r="E181" s="268"/>
      <c r="F181" s="287" t="s">
        <v>866</v>
      </c>
      <c r="G181" s="268"/>
      <c r="H181" s="268" t="s">
        <v>941</v>
      </c>
      <c r="I181" s="268" t="s">
        <v>900</v>
      </c>
      <c r="J181" s="268"/>
      <c r="K181" s="309"/>
    </row>
    <row r="182" spans="2:11" ht="15" customHeight="1">
      <c r="B182" s="288"/>
      <c r="C182" s="268" t="s">
        <v>929</v>
      </c>
      <c r="D182" s="268"/>
      <c r="E182" s="268"/>
      <c r="F182" s="287" t="s">
        <v>866</v>
      </c>
      <c r="G182" s="268"/>
      <c r="H182" s="268" t="s">
        <v>942</v>
      </c>
      <c r="I182" s="268" t="s">
        <v>900</v>
      </c>
      <c r="J182" s="268"/>
      <c r="K182" s="309"/>
    </row>
    <row r="183" spans="2:11" ht="15" customHeight="1">
      <c r="B183" s="288"/>
      <c r="C183" s="268" t="s">
        <v>109</v>
      </c>
      <c r="D183" s="268"/>
      <c r="E183" s="268"/>
      <c r="F183" s="287" t="s">
        <v>872</v>
      </c>
      <c r="G183" s="268"/>
      <c r="H183" s="268" t="s">
        <v>943</v>
      </c>
      <c r="I183" s="268" t="s">
        <v>868</v>
      </c>
      <c r="J183" s="268">
        <v>50</v>
      </c>
      <c r="K183" s="309"/>
    </row>
    <row r="184" spans="2:11" ht="15" customHeight="1">
      <c r="B184" s="288"/>
      <c r="C184" s="268" t="s">
        <v>944</v>
      </c>
      <c r="D184" s="268"/>
      <c r="E184" s="268"/>
      <c r="F184" s="287" t="s">
        <v>872</v>
      </c>
      <c r="G184" s="268"/>
      <c r="H184" s="268" t="s">
        <v>945</v>
      </c>
      <c r="I184" s="268" t="s">
        <v>946</v>
      </c>
      <c r="J184" s="268"/>
      <c r="K184" s="309"/>
    </row>
    <row r="185" spans="2:11" ht="15" customHeight="1">
      <c r="B185" s="288"/>
      <c r="C185" s="268" t="s">
        <v>947</v>
      </c>
      <c r="D185" s="268"/>
      <c r="E185" s="268"/>
      <c r="F185" s="287" t="s">
        <v>872</v>
      </c>
      <c r="G185" s="268"/>
      <c r="H185" s="268" t="s">
        <v>948</v>
      </c>
      <c r="I185" s="268" t="s">
        <v>946</v>
      </c>
      <c r="J185" s="268"/>
      <c r="K185" s="309"/>
    </row>
    <row r="186" spans="2:11" ht="15" customHeight="1">
      <c r="B186" s="288"/>
      <c r="C186" s="268" t="s">
        <v>949</v>
      </c>
      <c r="D186" s="268"/>
      <c r="E186" s="268"/>
      <c r="F186" s="287" t="s">
        <v>872</v>
      </c>
      <c r="G186" s="268"/>
      <c r="H186" s="268" t="s">
        <v>950</v>
      </c>
      <c r="I186" s="268" t="s">
        <v>946</v>
      </c>
      <c r="J186" s="268"/>
      <c r="K186" s="309"/>
    </row>
    <row r="187" spans="2:11" ht="15" customHeight="1">
      <c r="B187" s="288"/>
      <c r="C187" s="321" t="s">
        <v>951</v>
      </c>
      <c r="D187" s="268"/>
      <c r="E187" s="268"/>
      <c r="F187" s="287" t="s">
        <v>872</v>
      </c>
      <c r="G187" s="268"/>
      <c r="H187" s="268" t="s">
        <v>952</v>
      </c>
      <c r="I187" s="268" t="s">
        <v>953</v>
      </c>
      <c r="J187" s="322" t="s">
        <v>954</v>
      </c>
      <c r="K187" s="309"/>
    </row>
    <row r="188" spans="2:11" ht="15" customHeight="1">
      <c r="B188" s="288"/>
      <c r="C188" s="273" t="s">
        <v>42</v>
      </c>
      <c r="D188" s="268"/>
      <c r="E188" s="268"/>
      <c r="F188" s="287" t="s">
        <v>866</v>
      </c>
      <c r="G188" s="268"/>
      <c r="H188" s="264" t="s">
        <v>955</v>
      </c>
      <c r="I188" s="268" t="s">
        <v>956</v>
      </c>
      <c r="J188" s="268"/>
      <c r="K188" s="309"/>
    </row>
    <row r="189" spans="2:11" ht="15" customHeight="1">
      <c r="B189" s="288"/>
      <c r="C189" s="273" t="s">
        <v>957</v>
      </c>
      <c r="D189" s="268"/>
      <c r="E189" s="268"/>
      <c r="F189" s="287" t="s">
        <v>866</v>
      </c>
      <c r="G189" s="268"/>
      <c r="H189" s="268" t="s">
        <v>958</v>
      </c>
      <c r="I189" s="268" t="s">
        <v>900</v>
      </c>
      <c r="J189" s="268"/>
      <c r="K189" s="309"/>
    </row>
    <row r="190" spans="2:11" ht="15" customHeight="1">
      <c r="B190" s="288"/>
      <c r="C190" s="273" t="s">
        <v>959</v>
      </c>
      <c r="D190" s="268"/>
      <c r="E190" s="268"/>
      <c r="F190" s="287" t="s">
        <v>866</v>
      </c>
      <c r="G190" s="268"/>
      <c r="H190" s="268" t="s">
        <v>960</v>
      </c>
      <c r="I190" s="268" t="s">
        <v>900</v>
      </c>
      <c r="J190" s="268"/>
      <c r="K190" s="309"/>
    </row>
    <row r="191" spans="2:11" ht="15" customHeight="1">
      <c r="B191" s="288"/>
      <c r="C191" s="273" t="s">
        <v>961</v>
      </c>
      <c r="D191" s="268"/>
      <c r="E191" s="268"/>
      <c r="F191" s="287" t="s">
        <v>872</v>
      </c>
      <c r="G191" s="268"/>
      <c r="H191" s="268" t="s">
        <v>962</v>
      </c>
      <c r="I191" s="268" t="s">
        <v>900</v>
      </c>
      <c r="J191" s="268"/>
      <c r="K191" s="309"/>
    </row>
    <row r="192" spans="2:11" ht="15" customHeight="1">
      <c r="B192" s="315"/>
      <c r="C192" s="323"/>
      <c r="D192" s="297"/>
      <c r="E192" s="297"/>
      <c r="F192" s="297"/>
      <c r="G192" s="297"/>
      <c r="H192" s="297"/>
      <c r="I192" s="297"/>
      <c r="J192" s="297"/>
      <c r="K192" s="316"/>
    </row>
    <row r="193" spans="2:11" ht="18.75" customHeight="1">
      <c r="B193" s="264"/>
      <c r="C193" s="268"/>
      <c r="D193" s="268"/>
      <c r="E193" s="268"/>
      <c r="F193" s="287"/>
      <c r="G193" s="268"/>
      <c r="H193" s="268"/>
      <c r="I193" s="268"/>
      <c r="J193" s="268"/>
      <c r="K193" s="264"/>
    </row>
    <row r="194" spans="2:11" ht="18.75" customHeight="1">
      <c r="B194" s="264"/>
      <c r="C194" s="268"/>
      <c r="D194" s="268"/>
      <c r="E194" s="268"/>
      <c r="F194" s="287"/>
      <c r="G194" s="268"/>
      <c r="H194" s="268"/>
      <c r="I194" s="268"/>
      <c r="J194" s="268"/>
      <c r="K194" s="264"/>
    </row>
    <row r="195" spans="2:11" ht="18.75" customHeight="1">
      <c r="B195" s="274"/>
      <c r="C195" s="274"/>
      <c r="D195" s="274"/>
      <c r="E195" s="274"/>
      <c r="F195" s="274"/>
      <c r="G195" s="274"/>
      <c r="H195" s="274"/>
      <c r="I195" s="274"/>
      <c r="J195" s="274"/>
      <c r="K195" s="274"/>
    </row>
    <row r="196" spans="2:11">
      <c r="B196" s="256"/>
      <c r="C196" s="257"/>
      <c r="D196" s="257"/>
      <c r="E196" s="257"/>
      <c r="F196" s="257"/>
      <c r="G196" s="257"/>
      <c r="H196" s="257"/>
      <c r="I196" s="257"/>
      <c r="J196" s="257"/>
      <c r="K196" s="258"/>
    </row>
    <row r="197" spans="2:11" ht="21">
      <c r="B197" s="259"/>
      <c r="C197" s="383" t="s">
        <v>963</v>
      </c>
      <c r="D197" s="383"/>
      <c r="E197" s="383"/>
      <c r="F197" s="383"/>
      <c r="G197" s="383"/>
      <c r="H197" s="383"/>
      <c r="I197" s="383"/>
      <c r="J197" s="383"/>
      <c r="K197" s="260"/>
    </row>
    <row r="198" spans="2:11" ht="25.5" customHeight="1">
      <c r="B198" s="259"/>
      <c r="C198" s="324" t="s">
        <v>964</v>
      </c>
      <c r="D198" s="324"/>
      <c r="E198" s="324"/>
      <c r="F198" s="324" t="s">
        <v>965</v>
      </c>
      <c r="G198" s="325"/>
      <c r="H198" s="382" t="s">
        <v>966</v>
      </c>
      <c r="I198" s="382"/>
      <c r="J198" s="382"/>
      <c r="K198" s="260"/>
    </row>
    <row r="199" spans="2:11" ht="5.25" customHeight="1">
      <c r="B199" s="288"/>
      <c r="C199" s="285"/>
      <c r="D199" s="285"/>
      <c r="E199" s="285"/>
      <c r="F199" s="285"/>
      <c r="G199" s="268"/>
      <c r="H199" s="285"/>
      <c r="I199" s="285"/>
      <c r="J199" s="285"/>
      <c r="K199" s="309"/>
    </row>
    <row r="200" spans="2:11" ht="15" customHeight="1">
      <c r="B200" s="288"/>
      <c r="C200" s="268" t="s">
        <v>956</v>
      </c>
      <c r="D200" s="268"/>
      <c r="E200" s="268"/>
      <c r="F200" s="287" t="s">
        <v>43</v>
      </c>
      <c r="G200" s="268"/>
      <c r="H200" s="380" t="s">
        <v>967</v>
      </c>
      <c r="I200" s="380"/>
      <c r="J200" s="380"/>
      <c r="K200" s="309"/>
    </row>
    <row r="201" spans="2:11" ht="15" customHeight="1">
      <c r="B201" s="288"/>
      <c r="C201" s="294"/>
      <c r="D201" s="268"/>
      <c r="E201" s="268"/>
      <c r="F201" s="287" t="s">
        <v>44</v>
      </c>
      <c r="G201" s="268"/>
      <c r="H201" s="380" t="s">
        <v>968</v>
      </c>
      <c r="I201" s="380"/>
      <c r="J201" s="380"/>
      <c r="K201" s="309"/>
    </row>
    <row r="202" spans="2:11" ht="15" customHeight="1">
      <c r="B202" s="288"/>
      <c r="C202" s="294"/>
      <c r="D202" s="268"/>
      <c r="E202" s="268"/>
      <c r="F202" s="287" t="s">
        <v>47</v>
      </c>
      <c r="G202" s="268"/>
      <c r="H202" s="380" t="s">
        <v>969</v>
      </c>
      <c r="I202" s="380"/>
      <c r="J202" s="380"/>
      <c r="K202" s="309"/>
    </row>
    <row r="203" spans="2:11" ht="15" customHeight="1">
      <c r="B203" s="288"/>
      <c r="C203" s="268"/>
      <c r="D203" s="268"/>
      <c r="E203" s="268"/>
      <c r="F203" s="287" t="s">
        <v>45</v>
      </c>
      <c r="G203" s="268"/>
      <c r="H203" s="380" t="s">
        <v>970</v>
      </c>
      <c r="I203" s="380"/>
      <c r="J203" s="380"/>
      <c r="K203" s="309"/>
    </row>
    <row r="204" spans="2:11" ht="15" customHeight="1">
      <c r="B204" s="288"/>
      <c r="C204" s="268"/>
      <c r="D204" s="268"/>
      <c r="E204" s="268"/>
      <c r="F204" s="287" t="s">
        <v>46</v>
      </c>
      <c r="G204" s="268"/>
      <c r="H204" s="380" t="s">
        <v>971</v>
      </c>
      <c r="I204" s="380"/>
      <c r="J204" s="380"/>
      <c r="K204" s="309"/>
    </row>
    <row r="205" spans="2:11" ht="15" customHeight="1">
      <c r="B205" s="288"/>
      <c r="C205" s="268"/>
      <c r="D205" s="268"/>
      <c r="E205" s="268"/>
      <c r="F205" s="287"/>
      <c r="G205" s="268"/>
      <c r="H205" s="268"/>
      <c r="I205" s="268"/>
      <c r="J205" s="268"/>
      <c r="K205" s="309"/>
    </row>
    <row r="206" spans="2:11" ht="15" customHeight="1">
      <c r="B206" s="288"/>
      <c r="C206" s="268" t="s">
        <v>912</v>
      </c>
      <c r="D206" s="268"/>
      <c r="E206" s="268"/>
      <c r="F206" s="287" t="s">
        <v>79</v>
      </c>
      <c r="G206" s="268"/>
      <c r="H206" s="380" t="s">
        <v>972</v>
      </c>
      <c r="I206" s="380"/>
      <c r="J206" s="380"/>
      <c r="K206" s="309"/>
    </row>
    <row r="207" spans="2:11" ht="15" customHeight="1">
      <c r="B207" s="288"/>
      <c r="C207" s="294"/>
      <c r="D207" s="268"/>
      <c r="E207" s="268"/>
      <c r="F207" s="287" t="s">
        <v>810</v>
      </c>
      <c r="G207" s="268"/>
      <c r="H207" s="380" t="s">
        <v>811</v>
      </c>
      <c r="I207" s="380"/>
      <c r="J207" s="380"/>
      <c r="K207" s="309"/>
    </row>
    <row r="208" spans="2:11" ht="15" customHeight="1">
      <c r="B208" s="288"/>
      <c r="C208" s="268"/>
      <c r="D208" s="268"/>
      <c r="E208" s="268"/>
      <c r="F208" s="287" t="s">
        <v>808</v>
      </c>
      <c r="G208" s="268"/>
      <c r="H208" s="380" t="s">
        <v>973</v>
      </c>
      <c r="I208" s="380"/>
      <c r="J208" s="380"/>
      <c r="K208" s="309"/>
    </row>
    <row r="209" spans="2:11" ht="15" customHeight="1">
      <c r="B209" s="326"/>
      <c r="C209" s="294"/>
      <c r="D209" s="294"/>
      <c r="E209" s="294"/>
      <c r="F209" s="287" t="s">
        <v>812</v>
      </c>
      <c r="G209" s="273"/>
      <c r="H209" s="381" t="s">
        <v>78</v>
      </c>
      <c r="I209" s="381"/>
      <c r="J209" s="381"/>
      <c r="K209" s="327"/>
    </row>
    <row r="210" spans="2:11" ht="15" customHeight="1">
      <c r="B210" s="326"/>
      <c r="C210" s="294"/>
      <c r="D210" s="294"/>
      <c r="E210" s="294"/>
      <c r="F210" s="287" t="s">
        <v>813</v>
      </c>
      <c r="G210" s="273"/>
      <c r="H210" s="381" t="s">
        <v>148</v>
      </c>
      <c r="I210" s="381"/>
      <c r="J210" s="381"/>
      <c r="K210" s="327"/>
    </row>
    <row r="211" spans="2:11" ht="15" customHeight="1">
      <c r="B211" s="326"/>
      <c r="C211" s="294"/>
      <c r="D211" s="294"/>
      <c r="E211" s="294"/>
      <c r="F211" s="328"/>
      <c r="G211" s="273"/>
      <c r="H211" s="329"/>
      <c r="I211" s="329"/>
      <c r="J211" s="329"/>
      <c r="K211" s="327"/>
    </row>
    <row r="212" spans="2:11" ht="15" customHeight="1">
      <c r="B212" s="326"/>
      <c r="C212" s="268" t="s">
        <v>936</v>
      </c>
      <c r="D212" s="294"/>
      <c r="E212" s="294"/>
      <c r="F212" s="287">
        <v>1</v>
      </c>
      <c r="G212" s="273"/>
      <c r="H212" s="381" t="s">
        <v>974</v>
      </c>
      <c r="I212" s="381"/>
      <c r="J212" s="381"/>
      <c r="K212" s="327"/>
    </row>
    <row r="213" spans="2:11" ht="15" customHeight="1">
      <c r="B213" s="326"/>
      <c r="C213" s="294"/>
      <c r="D213" s="294"/>
      <c r="E213" s="294"/>
      <c r="F213" s="287">
        <v>2</v>
      </c>
      <c r="G213" s="273"/>
      <c r="H213" s="381" t="s">
        <v>975</v>
      </c>
      <c r="I213" s="381"/>
      <c r="J213" s="381"/>
      <c r="K213" s="327"/>
    </row>
    <row r="214" spans="2:11" ht="15" customHeight="1">
      <c r="B214" s="326"/>
      <c r="C214" s="294"/>
      <c r="D214" s="294"/>
      <c r="E214" s="294"/>
      <c r="F214" s="287">
        <v>3</v>
      </c>
      <c r="G214" s="273"/>
      <c r="H214" s="381" t="s">
        <v>976</v>
      </c>
      <c r="I214" s="381"/>
      <c r="J214" s="381"/>
      <c r="K214" s="327"/>
    </row>
    <row r="215" spans="2:11" ht="15" customHeight="1">
      <c r="B215" s="326"/>
      <c r="C215" s="294"/>
      <c r="D215" s="294"/>
      <c r="E215" s="294"/>
      <c r="F215" s="287">
        <v>4</v>
      </c>
      <c r="G215" s="273"/>
      <c r="H215" s="381" t="s">
        <v>977</v>
      </c>
      <c r="I215" s="381"/>
      <c r="J215" s="381"/>
      <c r="K215" s="327"/>
    </row>
    <row r="216" spans="2:11" ht="12.75" customHeight="1">
      <c r="B216" s="330"/>
      <c r="C216" s="331"/>
      <c r="D216" s="331"/>
      <c r="E216" s="331"/>
      <c r="F216" s="331"/>
      <c r="G216" s="331"/>
      <c r="H216" s="331"/>
      <c r="I216" s="331"/>
      <c r="J216" s="331"/>
      <c r="K216" s="332"/>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00 - Vedlejší a ostatní n...</vt:lpstr>
      <vt:lpstr>01 - ZŠ Bezručova - oprav...</vt:lpstr>
      <vt:lpstr>Pokyny pro vyplnění</vt:lpstr>
      <vt:lpstr>'00 - Vedlejší a ostatní n...'!Názvy_tisku</vt:lpstr>
      <vt:lpstr>'01 - ZŠ Bezručova - oprav...'!Názvy_tisku</vt:lpstr>
      <vt:lpstr>'Rekapitulace stavby'!Názvy_tisku</vt:lpstr>
      <vt:lpstr>'00 - Vedlejší a ostatní n...'!Oblast_tisku</vt:lpstr>
      <vt:lpstr>'01 - ZŠ Bezručova - oprav...'!Oblast_tisku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Jindra-PC\Jindra</dc:creator>
  <cp:lastModifiedBy>Lorenc Michal</cp:lastModifiedBy>
  <dcterms:created xsi:type="dcterms:W3CDTF">2018-12-17T08:03:50Z</dcterms:created>
  <dcterms:modified xsi:type="dcterms:W3CDTF">2019-01-14T13:29:21Z</dcterms:modified>
</cp:coreProperties>
</file>